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showInkAnnotation="0" defaultThemeVersion="124226"/>
  <mc:AlternateContent xmlns:mc="http://schemas.openxmlformats.org/markup-compatibility/2006">
    <mc:Choice Requires="x15">
      <x15ac:absPath xmlns:x15ac="http://schemas.microsoft.com/office/spreadsheetml/2010/11/ac" url="C:\Users\Admin\Downloads\"/>
    </mc:Choice>
  </mc:AlternateContent>
  <xr:revisionPtr revIDLastSave="0" documentId="8_{B93D3952-17B3-4550-9248-946056C368A8}" xr6:coauthVersionLast="47" xr6:coauthVersionMax="47" xr10:uidLastSave="{00000000-0000-0000-0000-000000000000}"/>
  <bookViews>
    <workbookView xWindow="-103" yWindow="-103" windowWidth="33120" windowHeight="18120" tabRatio="963" firstSheet="3" activeTab="27" xr2:uid="{00000000-000D-0000-FFFF-FFFF00000000}"/>
  </bookViews>
  <sheets>
    <sheet name="Sheet1" sheetId="21" state="hidden" r:id="rId1"/>
    <sheet name="Yr 1 STC ApplLetter-FinalBudget" sheetId="40" r:id="rId2"/>
    <sheet name="Plan Letter" sheetId="50" r:id="rId3"/>
    <sheet name="Page 1" sheetId="1" r:id="rId4"/>
    <sheet name="Page 2" sheetId="2" r:id="rId5"/>
    <sheet name="Page 3" sheetId="44" r:id="rId6"/>
    <sheet name="Page 3 Signed" sheetId="23" r:id="rId7"/>
    <sheet name="Sheet2" sheetId="37" state="hidden" r:id="rId8"/>
    <sheet name="Sheet3" sheetId="38" state="hidden" r:id="rId9"/>
    <sheet name="Sheet4" sheetId="39" state="hidden" r:id="rId10"/>
    <sheet name="Pg 3 Assr, Cty Com, STC Signoff" sheetId="35" r:id="rId11"/>
    <sheet name="Page 4 " sheetId="5" r:id="rId12"/>
    <sheet name="Page 5 " sheetId="6" r:id="rId13"/>
    <sheet name="Page 6 " sheetId="7" r:id="rId14"/>
    <sheet name="Page 7 " sheetId="8" r:id="rId15"/>
    <sheet name="Page 8 " sheetId="9" r:id="rId16"/>
    <sheet name="Page 9 " sheetId="10" r:id="rId17"/>
    <sheet name=" Page 10 " sheetId="11" r:id="rId18"/>
    <sheet name="Page 11 " sheetId="12" r:id="rId19"/>
    <sheet name="Page 12 - 15 Instructions" sheetId="33" r:id="rId20"/>
    <sheet name="Page 12 PC1YR" sheetId="13" r:id="rId21"/>
    <sheet name="donotuse" sheetId="16" state="hidden" r:id="rId22"/>
    <sheet name="Page 13 PC1YR" sheetId="19" r:id="rId23"/>
    <sheet name="Page 14 PC2YR" sheetId="31" r:id="rId24"/>
    <sheet name="Page 15 PC2YR" sheetId="32" r:id="rId25"/>
    <sheet name="Page 16 " sheetId="17" r:id="rId26"/>
    <sheet name="Yr 2 STC ApplLetter-FinalBudget" sheetId="45" r:id="rId27"/>
    <sheet name="Res Decision Model" sheetId="41" r:id="rId28"/>
    <sheet name="Comm Decision Model" sheetId="43" r:id="rId29"/>
    <sheet name="Residential Final Study" sheetId="46" r:id="rId30"/>
    <sheet name="Commercial Final Study" sheetId="49" r:id="rId31"/>
    <sheet name="Budget" sheetId="22" state="hidden" r:id="rId32"/>
    <sheet name="Sheet14" sheetId="15" state="hidden" r:id="rId33"/>
  </sheets>
  <externalReferences>
    <externalReference r:id="rId34"/>
  </externalReferences>
  <definedNames>
    <definedName name="_xlnm._FilterDatabase" localSheetId="3" hidden="1">'Page 1'!$B$6:$AQ$8</definedName>
    <definedName name="_xlnm.Print_Area" localSheetId="17">' Page 10 '!$A$1:$AS$44</definedName>
    <definedName name="_xlnm.Print_Area" localSheetId="3">'Page 1'!$A$1:$AW$47</definedName>
    <definedName name="_xlnm.Print_Area" localSheetId="20">'Page 12 PC1YR'!$A$1:$BH$45</definedName>
    <definedName name="_xlnm.Print_Area" localSheetId="4">'Page 2'!$1:$46</definedName>
    <definedName name="_xlnm.Print_Area" localSheetId="6">'Page 3 Signed'!$A$1:$AS$56</definedName>
    <definedName name="_xlnm.Print_Area" localSheetId="11">'Page 4 '!$A$1:$AR$46</definedName>
    <definedName name="_xlnm.Print_Area" localSheetId="12">'Page 5 '!$A$1:$AS$46</definedName>
    <definedName name="_xlnm.Print_Area" localSheetId="15">'Page 8 '!$A$1:$AX$46</definedName>
    <definedName name="_xlnm.Print_Area" localSheetId="16">'Page 9 '!$A$1:$AS$35</definedName>
    <definedName name="_xlnm.Print_Area" localSheetId="10">'Pg 3 Assr, Cty Com, STC Signoff'!$A$1:$AS$56</definedName>
    <definedName name="_xlnm.Print_Area" localSheetId="27">'Res Decision Model'!$A$1:$I$45</definedName>
    <definedName name="_xlnm.Print_Area" localSheetId="1">'Yr 1 STC ApplLetter-FinalBudget'!$A$1:$AR$275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44" i="7" l="1"/>
  <c r="A1" i="50"/>
  <c r="A1" i="49"/>
  <c r="A1" i="46"/>
  <c r="C41" i="5" l="1"/>
  <c r="C38" i="7"/>
  <c r="C27" i="9" l="1"/>
  <c r="F97" i="21"/>
  <c r="F96" i="21"/>
  <c r="C37" i="6"/>
  <c r="A1" i="44" l="1"/>
  <c r="A1" i="8"/>
  <c r="A1" i="2"/>
  <c r="B15" i="1"/>
  <c r="A1" i="45" l="1"/>
  <c r="A111" i="45" s="1"/>
  <c r="A1" i="40"/>
  <c r="A166" i="40" s="1"/>
  <c r="A221" i="40"/>
  <c r="A29" i="44"/>
  <c r="A22" i="2"/>
  <c r="A221" i="45" l="1"/>
  <c r="A166" i="45"/>
  <c r="A56" i="40"/>
  <c r="A111" i="40"/>
  <c r="A56" i="45"/>
  <c r="F116" i="21"/>
  <c r="F115" i="21"/>
  <c r="F114" i="21"/>
  <c r="F113" i="21"/>
  <c r="F112" i="21"/>
  <c r="F111" i="21"/>
  <c r="F110" i="21"/>
  <c r="F109" i="21"/>
  <c r="F108" i="21"/>
  <c r="F107" i="21"/>
  <c r="F106" i="21"/>
  <c r="F105" i="21"/>
  <c r="F104" i="21"/>
  <c r="F103" i="21"/>
  <c r="F102" i="21"/>
  <c r="F101" i="21"/>
  <c r="F100" i="21"/>
  <c r="F99" i="21"/>
  <c r="F98" i="21"/>
  <c r="F95" i="21"/>
  <c r="F94" i="21"/>
  <c r="F93" i="21"/>
  <c r="F92" i="21"/>
  <c r="F91" i="21"/>
  <c r="F90" i="21"/>
  <c r="F89" i="21"/>
  <c r="F88" i="21"/>
  <c r="F87" i="21"/>
  <c r="F86" i="21"/>
  <c r="F85" i="21"/>
  <c r="F84" i="21"/>
  <c r="F83" i="21"/>
  <c r="F82" i="21"/>
  <c r="F81" i="21"/>
  <c r="F80" i="21"/>
  <c r="F79" i="21"/>
  <c r="F78" i="21"/>
  <c r="F77" i="21"/>
  <c r="F76" i="21"/>
  <c r="F75" i="21"/>
  <c r="F74" i="21"/>
  <c r="F73" i="21"/>
  <c r="F72" i="21"/>
  <c r="F71" i="21"/>
  <c r="F70" i="21"/>
  <c r="F69" i="21"/>
  <c r="F68" i="21"/>
  <c r="F67" i="21"/>
  <c r="F66" i="21"/>
  <c r="F65" i="21"/>
  <c r="F64" i="21"/>
  <c r="F63" i="21"/>
  <c r="F62" i="21"/>
  <c r="F61" i="21"/>
  <c r="F60" i="21"/>
  <c r="F59" i="21"/>
  <c r="F58" i="21"/>
  <c r="F57" i="21"/>
  <c r="F56" i="21"/>
  <c r="F55" i="21"/>
  <c r="F54" i="21"/>
  <c r="F53" i="21"/>
  <c r="F52" i="21"/>
  <c r="F51" i="21"/>
  <c r="F50" i="21"/>
  <c r="F49" i="21"/>
  <c r="F48" i="21"/>
  <c r="F47" i="21"/>
  <c r="F46" i="21"/>
  <c r="F45" i="21"/>
  <c r="F44" i="21"/>
  <c r="F43" i="21"/>
  <c r="F42" i="21"/>
  <c r="F41" i="21"/>
  <c r="F40" i="21"/>
  <c r="F39" i="21"/>
  <c r="F38" i="21"/>
  <c r="J2" i="21" s="1"/>
  <c r="A4" i="2" s="1"/>
  <c r="F37" i="21"/>
  <c r="F36" i="21"/>
  <c r="F35" i="21"/>
  <c r="F34" i="21"/>
  <c r="F33" i="21"/>
  <c r="F32" i="21"/>
  <c r="F31" i="21"/>
  <c r="F30" i="21"/>
  <c r="F29" i="21"/>
  <c r="F28" i="21"/>
  <c r="F27" i="21"/>
  <c r="F26" i="21"/>
  <c r="F25" i="21"/>
  <c r="F24" i="21"/>
  <c r="F23" i="21"/>
  <c r="F22" i="21"/>
  <c r="F21" i="21"/>
  <c r="F20" i="21"/>
  <c r="F19" i="21"/>
  <c r="F18" i="21"/>
  <c r="F17" i="21"/>
  <c r="F16" i="21"/>
  <c r="F15" i="21"/>
  <c r="F14" i="21"/>
  <c r="F13" i="21"/>
  <c r="F12" i="21"/>
  <c r="F11" i="21"/>
  <c r="F10" i="21"/>
  <c r="F9" i="21"/>
  <c r="F8" i="21"/>
  <c r="F7" i="21"/>
  <c r="F6" i="21"/>
  <c r="F5" i="21"/>
  <c r="F4" i="21"/>
  <c r="F3" i="21"/>
  <c r="F2" i="21"/>
  <c r="A1" i="35" l="1"/>
  <c r="A47" i="17" l="1"/>
  <c r="AX6" i="12"/>
  <c r="BC17" i="7"/>
  <c r="BE17" i="7" s="1"/>
  <c r="C35" i="7" s="1"/>
  <c r="AV33" i="6"/>
  <c r="W41" i="12"/>
  <c r="W63" i="12"/>
  <c r="W61" i="12"/>
  <c r="W59" i="12"/>
  <c r="W57" i="12"/>
  <c r="W55" i="12"/>
  <c r="W53" i="12"/>
  <c r="W51" i="12"/>
  <c r="W49" i="12"/>
  <c r="W47" i="12"/>
  <c r="W45" i="12"/>
  <c r="W43" i="12"/>
  <c r="A4" i="12" l="1"/>
  <c r="A4" i="11"/>
  <c r="C18" i="7"/>
  <c r="AV1" i="17"/>
  <c r="A1" i="17"/>
  <c r="Q14" i="32"/>
  <c r="P14" i="32"/>
  <c r="O14" i="32"/>
  <c r="N14" i="32"/>
  <c r="M14" i="32"/>
  <c r="L14" i="32"/>
  <c r="K14" i="32"/>
  <c r="J14" i="32"/>
  <c r="I14" i="32"/>
  <c r="H14" i="32"/>
  <c r="G14" i="32"/>
  <c r="F14" i="32"/>
  <c r="Q18" i="32"/>
  <c r="P18" i="32"/>
  <c r="O18" i="32"/>
  <c r="N18" i="32"/>
  <c r="M18" i="32"/>
  <c r="L18" i="32"/>
  <c r="K18" i="32"/>
  <c r="J18" i="32"/>
  <c r="I18" i="32"/>
  <c r="H18" i="32"/>
  <c r="G18" i="32"/>
  <c r="F18" i="32"/>
  <c r="Q22" i="32"/>
  <c r="P22" i="32"/>
  <c r="O22" i="32"/>
  <c r="N22" i="32"/>
  <c r="M22" i="32"/>
  <c r="L22" i="32"/>
  <c r="K22" i="32"/>
  <c r="J22" i="32"/>
  <c r="I22" i="32"/>
  <c r="H22" i="32"/>
  <c r="G22" i="32"/>
  <c r="F22" i="32"/>
  <c r="A22" i="32"/>
  <c r="Q28" i="32"/>
  <c r="A29" i="32"/>
  <c r="Q30" i="32"/>
  <c r="P30" i="32"/>
  <c r="O30" i="32"/>
  <c r="N30" i="32"/>
  <c r="M30" i="32"/>
  <c r="L30" i="32"/>
  <c r="K30" i="32"/>
  <c r="J30" i="32"/>
  <c r="I30" i="32"/>
  <c r="H30" i="32"/>
  <c r="G30" i="32"/>
  <c r="F30" i="32"/>
  <c r="A30" i="32"/>
  <c r="Q31" i="32"/>
  <c r="P31" i="32"/>
  <c r="O31" i="32"/>
  <c r="N31" i="32"/>
  <c r="M31" i="32"/>
  <c r="L31" i="32"/>
  <c r="K31" i="32"/>
  <c r="J31" i="32"/>
  <c r="I31" i="32"/>
  <c r="H31" i="32"/>
  <c r="G31" i="32"/>
  <c r="F31" i="32"/>
  <c r="A31" i="32"/>
  <c r="Q32" i="32"/>
  <c r="P32" i="32"/>
  <c r="O32" i="32"/>
  <c r="N32" i="32"/>
  <c r="M32" i="32"/>
  <c r="L32" i="32"/>
  <c r="K32" i="32"/>
  <c r="J32" i="32"/>
  <c r="I32" i="32"/>
  <c r="H32" i="32"/>
  <c r="G32" i="32"/>
  <c r="F32" i="32"/>
  <c r="A32" i="32"/>
  <c r="BL32" i="32"/>
  <c r="DM32" i="32" s="1"/>
  <c r="BH32" i="32"/>
  <c r="DI32" i="32" s="1"/>
  <c r="BD32" i="32"/>
  <c r="DE32" i="32" s="1"/>
  <c r="AZ32" i="32"/>
  <c r="AV32" i="32"/>
  <c r="CW32" i="32" s="1"/>
  <c r="AR32" i="32"/>
  <c r="CS32" i="32" s="1"/>
  <c r="AN32" i="32"/>
  <c r="CO32" i="32" s="1"/>
  <c r="AJ32" i="32"/>
  <c r="CK32" i="32" s="1"/>
  <c r="AF32" i="32"/>
  <c r="CG32" i="32" s="1"/>
  <c r="AB32" i="32"/>
  <c r="CC32" i="32" s="1"/>
  <c r="X32" i="32"/>
  <c r="BY32" i="32" s="1"/>
  <c r="T32" i="32"/>
  <c r="BL31" i="32"/>
  <c r="DM31" i="32" s="1"/>
  <c r="BH31" i="32"/>
  <c r="DI31" i="32" s="1"/>
  <c r="BD31" i="32"/>
  <c r="DE31" i="32" s="1"/>
  <c r="AZ31" i="32"/>
  <c r="DA31" i="32" s="1"/>
  <c r="AV31" i="32"/>
  <c r="CW31" i="32" s="1"/>
  <c r="AR31" i="32"/>
  <c r="CS31" i="32" s="1"/>
  <c r="AN31" i="32"/>
  <c r="CO31" i="32" s="1"/>
  <c r="AJ31" i="32"/>
  <c r="CK31" i="32" s="1"/>
  <c r="AF31" i="32"/>
  <c r="AB31" i="32"/>
  <c r="CC31" i="32" s="1"/>
  <c r="X31" i="32"/>
  <c r="BY31" i="32" s="1"/>
  <c r="T31" i="32"/>
  <c r="BU31" i="32" s="1"/>
  <c r="BL30" i="32"/>
  <c r="DM30" i="32" s="1"/>
  <c r="BH30" i="32"/>
  <c r="DI30" i="32" s="1"/>
  <c r="BD30" i="32"/>
  <c r="AZ30" i="32"/>
  <c r="DA30" i="32" s="1"/>
  <c r="AV30" i="32"/>
  <c r="CW30" i="32" s="1"/>
  <c r="AR30" i="32"/>
  <c r="CS30" i="32" s="1"/>
  <c r="AN30" i="32"/>
  <c r="CO30" i="32" s="1"/>
  <c r="AJ30" i="32"/>
  <c r="CK30" i="32" s="1"/>
  <c r="AF30" i="32"/>
  <c r="CG30" i="32" s="1"/>
  <c r="AB30" i="32"/>
  <c r="CC30" i="32" s="1"/>
  <c r="X30" i="32"/>
  <c r="BY30" i="32" s="1"/>
  <c r="T30" i="32"/>
  <c r="BU30" i="32" s="1"/>
  <c r="AJ29" i="32"/>
  <c r="CK29" i="32" s="1"/>
  <c r="AF29" i="32"/>
  <c r="CG29" i="32" s="1"/>
  <c r="AB29" i="32"/>
  <c r="H29" i="32" s="1"/>
  <c r="X29" i="32"/>
  <c r="G29" i="32" s="1"/>
  <c r="T29" i="32"/>
  <c r="BU29" i="32" s="1"/>
  <c r="BL28" i="32"/>
  <c r="DM28" i="32" s="1"/>
  <c r="BH28" i="32"/>
  <c r="DI28" i="32" s="1"/>
  <c r="BD28" i="32"/>
  <c r="DE28" i="32" s="1"/>
  <c r="AZ28" i="32"/>
  <c r="N28" i="32" s="1"/>
  <c r="AN28" i="32"/>
  <c r="CO28" i="32" s="1"/>
  <c r="AJ28" i="32"/>
  <c r="CK28" i="32" s="1"/>
  <c r="AF28" i="32"/>
  <c r="I28" i="32" s="1"/>
  <c r="AB28" i="32"/>
  <c r="H28" i="32" s="1"/>
  <c r="X28" i="32"/>
  <c r="BY28" i="32" s="1"/>
  <c r="T28" i="32"/>
  <c r="BU28" i="32" s="1"/>
  <c r="BL27" i="32"/>
  <c r="Q27" i="32" s="1"/>
  <c r="BH27" i="32"/>
  <c r="DI27" i="32" s="1"/>
  <c r="BD27" i="32"/>
  <c r="DE27" i="32" s="1"/>
  <c r="AZ27" i="32"/>
  <c r="DA27" i="32" s="1"/>
  <c r="AV27" i="32"/>
  <c r="M27" i="32" s="1"/>
  <c r="AR27" i="32"/>
  <c r="CS27" i="32" s="1"/>
  <c r="AF27" i="32"/>
  <c r="I27" i="32" s="1"/>
  <c r="AB27" i="32"/>
  <c r="CC27" i="32" s="1"/>
  <c r="X27" i="32"/>
  <c r="G27" i="32" s="1"/>
  <c r="T27" i="32"/>
  <c r="F27" i="32" s="1"/>
  <c r="BL24" i="32"/>
  <c r="DM24" i="32" s="1"/>
  <c r="BH24" i="32"/>
  <c r="DI24" i="32" s="1"/>
  <c r="BD24" i="32"/>
  <c r="DE24" i="32" s="1"/>
  <c r="AZ24" i="32"/>
  <c r="DA24" i="32" s="1"/>
  <c r="AV24" i="32"/>
  <c r="CW24" i="32" s="1"/>
  <c r="AR24" i="32"/>
  <c r="CS24" i="32" s="1"/>
  <c r="AN24" i="32"/>
  <c r="K24" i="32" s="1"/>
  <c r="AJ24" i="32"/>
  <c r="J24" i="32" s="1"/>
  <c r="AF24" i="32"/>
  <c r="CG24" i="32" s="1"/>
  <c r="X24" i="32"/>
  <c r="BY24" i="32" s="1"/>
  <c r="T24" i="32"/>
  <c r="BU24" i="32" s="1"/>
  <c r="BH23" i="32"/>
  <c r="DI23" i="32" s="1"/>
  <c r="BD23" i="32"/>
  <c r="O23" i="32" s="1"/>
  <c r="AZ23" i="32"/>
  <c r="N23" i="32" s="1"/>
  <c r="AV23" i="32"/>
  <c r="CW23" i="32" s="1"/>
  <c r="AR23" i="32"/>
  <c r="CS23" i="32" s="1"/>
  <c r="AN23" i="32"/>
  <c r="K23" i="32" s="1"/>
  <c r="AJ23" i="32"/>
  <c r="J23" i="32" s="1"/>
  <c r="AF23" i="32"/>
  <c r="CG23" i="32" s="1"/>
  <c r="AB23" i="32"/>
  <c r="CC23" i="32" s="1"/>
  <c r="X23" i="32"/>
  <c r="G23" i="32" s="1"/>
  <c r="BL22" i="32"/>
  <c r="DM22" i="32" s="1"/>
  <c r="BH22" i="32"/>
  <c r="DI22" i="32" s="1"/>
  <c r="BD22" i="32"/>
  <c r="DE22" i="32" s="1"/>
  <c r="AZ22" i="32"/>
  <c r="AV22" i="32"/>
  <c r="CW22" i="32" s="1"/>
  <c r="AR22" i="32"/>
  <c r="CS22" i="32" s="1"/>
  <c r="AN22" i="32"/>
  <c r="CO22" i="32" s="1"/>
  <c r="AJ22" i="32"/>
  <c r="CK22" i="32" s="1"/>
  <c r="AF22" i="32"/>
  <c r="CG22" i="32" s="1"/>
  <c r="AB22" i="32"/>
  <c r="CC22" i="32" s="1"/>
  <c r="X22" i="32"/>
  <c r="BY22" i="32" s="1"/>
  <c r="T22" i="32"/>
  <c r="AR21" i="32"/>
  <c r="CS21" i="32" s="1"/>
  <c r="AN21" i="32"/>
  <c r="K21" i="32" s="1"/>
  <c r="AJ21" i="32"/>
  <c r="J21" i="32" s="1"/>
  <c r="AR20" i="32"/>
  <c r="CS20" i="32" s="1"/>
  <c r="AN20" i="32"/>
  <c r="K20" i="32" s="1"/>
  <c r="AJ20" i="32"/>
  <c r="J20" i="32" s="1"/>
  <c r="AR19" i="32"/>
  <c r="CS19" i="32" s="1"/>
  <c r="AN19" i="32"/>
  <c r="CO19" i="32" s="1"/>
  <c r="AJ18" i="32"/>
  <c r="CK18" i="32" s="1"/>
  <c r="A1" i="31"/>
  <c r="A1" i="11"/>
  <c r="BL8" i="32"/>
  <c r="DM8" i="32" s="1"/>
  <c r="BH8" i="32"/>
  <c r="P8" i="32" s="1"/>
  <c r="BD8" i="32"/>
  <c r="O8" i="32" s="1"/>
  <c r="AZ8" i="32"/>
  <c r="N8" i="32" s="1"/>
  <c r="AV8" i="32"/>
  <c r="CW8" i="32" s="1"/>
  <c r="AR8" i="32"/>
  <c r="CS8" i="32" s="1"/>
  <c r="AB8" i="32"/>
  <c r="CC8" i="32" s="1"/>
  <c r="X8" i="32"/>
  <c r="G8" i="32" s="1"/>
  <c r="T8" i="32"/>
  <c r="F8" i="32" s="1"/>
  <c r="P1" i="32"/>
  <c r="U36" i="32"/>
  <c r="DR34" i="32"/>
  <c r="DP34" i="32"/>
  <c r="DO34" i="32"/>
  <c r="DN34" i="32"/>
  <c r="DM34" i="32"/>
  <c r="DL34" i="32"/>
  <c r="DK34" i="32"/>
  <c r="DJ34" i="32"/>
  <c r="DI34" i="32"/>
  <c r="DH34" i="32"/>
  <c r="DG34" i="32"/>
  <c r="DF34" i="32"/>
  <c r="DE34" i="32"/>
  <c r="DD34" i="32"/>
  <c r="DC34" i="32"/>
  <c r="DB34" i="32"/>
  <c r="DA34" i="32"/>
  <c r="CZ34" i="32"/>
  <c r="CY34" i="32"/>
  <c r="CX34" i="32"/>
  <c r="CW34" i="32"/>
  <c r="CV34" i="32"/>
  <c r="CU34" i="32"/>
  <c r="CT34" i="32"/>
  <c r="CS34" i="32"/>
  <c r="CR34" i="32"/>
  <c r="CQ34" i="32"/>
  <c r="CP34" i="32"/>
  <c r="CO34" i="32"/>
  <c r="CN34" i="32"/>
  <c r="CM34" i="32"/>
  <c r="CL34" i="32"/>
  <c r="CK34" i="32"/>
  <c r="CJ34" i="32"/>
  <c r="CI34" i="32"/>
  <c r="CH34" i="32"/>
  <c r="CG34" i="32"/>
  <c r="CF34" i="32"/>
  <c r="CE34" i="32"/>
  <c r="CD34" i="32"/>
  <c r="CC34" i="32"/>
  <c r="CB34" i="32"/>
  <c r="CA34" i="32"/>
  <c r="BZ34" i="32"/>
  <c r="BY34" i="32"/>
  <c r="BX34" i="32"/>
  <c r="BW34" i="32"/>
  <c r="BV34" i="32"/>
  <c r="BU34" i="32"/>
  <c r="DR33" i="32"/>
  <c r="DP33" i="32"/>
  <c r="DO33" i="32"/>
  <c r="DN33" i="32"/>
  <c r="DL33" i="32"/>
  <c r="DK33" i="32"/>
  <c r="DJ33" i="32"/>
  <c r="DH33" i="32"/>
  <c r="DG33" i="32"/>
  <c r="DF33" i="32"/>
  <c r="DD33" i="32"/>
  <c r="DC33" i="32"/>
  <c r="DB33" i="32"/>
  <c r="CZ33" i="32"/>
  <c r="CY33" i="32"/>
  <c r="CX33" i="32"/>
  <c r="CV33" i="32"/>
  <c r="CU33" i="32"/>
  <c r="CT33" i="32"/>
  <c r="CR33" i="32"/>
  <c r="CQ33" i="32"/>
  <c r="CP33" i="32"/>
  <c r="CN33" i="32"/>
  <c r="CM33" i="32"/>
  <c r="CL33" i="32"/>
  <c r="CJ33" i="32"/>
  <c r="CI33" i="32"/>
  <c r="CH33" i="32"/>
  <c r="CF33" i="32"/>
  <c r="CE33" i="32"/>
  <c r="CD33" i="32"/>
  <c r="CB33" i="32"/>
  <c r="CA33" i="32"/>
  <c r="BZ33" i="32"/>
  <c r="BX33" i="32"/>
  <c r="BW33" i="32"/>
  <c r="BV33" i="32"/>
  <c r="DR32" i="32"/>
  <c r="DP32" i="32"/>
  <c r="DO32" i="32"/>
  <c r="DN32" i="32"/>
  <c r="DL32" i="32"/>
  <c r="DK32" i="32"/>
  <c r="DJ32" i="32"/>
  <c r="DH32" i="32"/>
  <c r="DG32" i="32"/>
  <c r="DF32" i="32"/>
  <c r="DD32" i="32"/>
  <c r="DC32" i="32"/>
  <c r="DB32" i="32"/>
  <c r="CZ32" i="32"/>
  <c r="CY32" i="32"/>
  <c r="CX32" i="32"/>
  <c r="CV32" i="32"/>
  <c r="CU32" i="32"/>
  <c r="CT32" i="32"/>
  <c r="CR32" i="32"/>
  <c r="CQ32" i="32"/>
  <c r="CP32" i="32"/>
  <c r="CN32" i="32"/>
  <c r="CM32" i="32"/>
  <c r="CL32" i="32"/>
  <c r="CJ32" i="32"/>
  <c r="CI32" i="32"/>
  <c r="CH32" i="32"/>
  <c r="CF32" i="32"/>
  <c r="CE32" i="32"/>
  <c r="CD32" i="32"/>
  <c r="CB32" i="32"/>
  <c r="CA32" i="32"/>
  <c r="BZ32" i="32"/>
  <c r="BX32" i="32"/>
  <c r="BW32" i="32"/>
  <c r="BV32" i="32"/>
  <c r="DA32" i="32"/>
  <c r="BU32" i="32"/>
  <c r="DR31" i="32"/>
  <c r="DP31" i="32"/>
  <c r="DO31" i="32"/>
  <c r="DN31" i="32"/>
  <c r="DL31" i="32"/>
  <c r="DK31" i="32"/>
  <c r="DJ31" i="32"/>
  <c r="DH31" i="32"/>
  <c r="DG31" i="32"/>
  <c r="DF31" i="32"/>
  <c r="DD31" i="32"/>
  <c r="DC31" i="32"/>
  <c r="DB31" i="32"/>
  <c r="CZ31" i="32"/>
  <c r="CY31" i="32"/>
  <c r="CX31" i="32"/>
  <c r="CV31" i="32"/>
  <c r="CU31" i="32"/>
  <c r="CT31" i="32"/>
  <c r="CR31" i="32"/>
  <c r="CQ31" i="32"/>
  <c r="CP31" i="32"/>
  <c r="CN31" i="32"/>
  <c r="CM31" i="32"/>
  <c r="CL31" i="32"/>
  <c r="CJ31" i="32"/>
  <c r="CI31" i="32"/>
  <c r="CH31" i="32"/>
  <c r="CF31" i="32"/>
  <c r="CE31" i="32"/>
  <c r="CD31" i="32"/>
  <c r="CB31" i="32"/>
  <c r="CA31" i="32"/>
  <c r="BZ31" i="32"/>
  <c r="BX31" i="32"/>
  <c r="BW31" i="32"/>
  <c r="BV31" i="32"/>
  <c r="CG31" i="32"/>
  <c r="DR30" i="32"/>
  <c r="DP30" i="32"/>
  <c r="DO30" i="32"/>
  <c r="DN30" i="32"/>
  <c r="DL30" i="32"/>
  <c r="DK30" i="32"/>
  <c r="DJ30" i="32"/>
  <c r="DH30" i="32"/>
  <c r="DG30" i="32"/>
  <c r="DF30" i="32"/>
  <c r="DD30" i="32"/>
  <c r="DC30" i="32"/>
  <c r="DB30" i="32"/>
  <c r="CZ30" i="32"/>
  <c r="CY30" i="32"/>
  <c r="CX30" i="32"/>
  <c r="CV30" i="32"/>
  <c r="CU30" i="32"/>
  <c r="CT30" i="32"/>
  <c r="CR30" i="32"/>
  <c r="CQ30" i="32"/>
  <c r="CP30" i="32"/>
  <c r="CN30" i="32"/>
  <c r="CM30" i="32"/>
  <c r="CL30" i="32"/>
  <c r="CJ30" i="32"/>
  <c r="CI30" i="32"/>
  <c r="CH30" i="32"/>
  <c r="CF30" i="32"/>
  <c r="CE30" i="32"/>
  <c r="CD30" i="32"/>
  <c r="CB30" i="32"/>
  <c r="CA30" i="32"/>
  <c r="BZ30" i="32"/>
  <c r="BX30" i="32"/>
  <c r="BW30" i="32"/>
  <c r="BV30" i="32"/>
  <c r="DE30" i="32"/>
  <c r="DR29" i="32"/>
  <c r="DP29" i="32"/>
  <c r="DO29" i="32"/>
  <c r="DN29" i="32"/>
  <c r="DL29" i="32"/>
  <c r="DK29" i="32"/>
  <c r="DJ29" i="32"/>
  <c r="DH29" i="32"/>
  <c r="DG29" i="32"/>
  <c r="DF29" i="32"/>
  <c r="DD29" i="32"/>
  <c r="DC29" i="32"/>
  <c r="DB29" i="32"/>
  <c r="CZ29" i="32"/>
  <c r="CY29" i="32"/>
  <c r="CX29" i="32"/>
  <c r="CV29" i="32"/>
  <c r="CU29" i="32"/>
  <c r="CT29" i="32"/>
  <c r="CR29" i="32"/>
  <c r="CQ29" i="32"/>
  <c r="CP29" i="32"/>
  <c r="CN29" i="32"/>
  <c r="CM29" i="32"/>
  <c r="CL29" i="32"/>
  <c r="CJ29" i="32"/>
  <c r="CI29" i="32"/>
  <c r="CH29" i="32"/>
  <c r="CF29" i="32"/>
  <c r="CE29" i="32"/>
  <c r="CD29" i="32"/>
  <c r="CB29" i="32"/>
  <c r="CA29" i="32"/>
  <c r="BZ29" i="32"/>
  <c r="BX29" i="32"/>
  <c r="BW29" i="32"/>
  <c r="BV29" i="32"/>
  <c r="DP28" i="32"/>
  <c r="DO28" i="32"/>
  <c r="DN28" i="32"/>
  <c r="DL28" i="32"/>
  <c r="DK28" i="32"/>
  <c r="DJ28" i="32"/>
  <c r="DH28" i="32"/>
  <c r="DG28" i="32"/>
  <c r="DF28" i="32"/>
  <c r="DD28" i="32"/>
  <c r="DC28" i="32"/>
  <c r="DB28" i="32"/>
  <c r="CZ28" i="32"/>
  <c r="CY28" i="32"/>
  <c r="CX28" i="32"/>
  <c r="CV28" i="32"/>
  <c r="CU28" i="32"/>
  <c r="CT28" i="32"/>
  <c r="CR28" i="32"/>
  <c r="CQ28" i="32"/>
  <c r="CP28" i="32"/>
  <c r="CN28" i="32"/>
  <c r="CM28" i="32"/>
  <c r="CL28" i="32"/>
  <c r="CJ28" i="32"/>
  <c r="CI28" i="32"/>
  <c r="CH28" i="32"/>
  <c r="CF28" i="32"/>
  <c r="CE28" i="32"/>
  <c r="CD28" i="32"/>
  <c r="CB28" i="32"/>
  <c r="CA28" i="32"/>
  <c r="BZ28" i="32"/>
  <c r="BX28" i="32"/>
  <c r="BW28" i="32"/>
  <c r="BV28" i="32"/>
  <c r="DP27" i="32"/>
  <c r="DO27" i="32"/>
  <c r="DN27" i="32"/>
  <c r="DL27" i="32"/>
  <c r="DK27" i="32"/>
  <c r="DJ27" i="32"/>
  <c r="DH27" i="32"/>
  <c r="DG27" i="32"/>
  <c r="DF27" i="32"/>
  <c r="DD27" i="32"/>
  <c r="DC27" i="32"/>
  <c r="DB27" i="32"/>
  <c r="CZ27" i="32"/>
  <c r="CY27" i="32"/>
  <c r="CX27" i="32"/>
  <c r="CV27" i="32"/>
  <c r="CU27" i="32"/>
  <c r="CT27" i="32"/>
  <c r="CR27" i="32"/>
  <c r="CQ27" i="32"/>
  <c r="CP27" i="32"/>
  <c r="CN27" i="32"/>
  <c r="CM27" i="32"/>
  <c r="CL27" i="32"/>
  <c r="CJ27" i="32"/>
  <c r="CI27" i="32"/>
  <c r="CH27" i="32"/>
  <c r="CF27" i="32"/>
  <c r="CE27" i="32"/>
  <c r="CD27" i="32"/>
  <c r="CB27" i="32"/>
  <c r="CA27" i="32"/>
  <c r="BZ27" i="32"/>
  <c r="BX27" i="32"/>
  <c r="BW27" i="32"/>
  <c r="BV27" i="32"/>
  <c r="DP26" i="32"/>
  <c r="DO26" i="32"/>
  <c r="DN26" i="32"/>
  <c r="DL26" i="32"/>
  <c r="DK26" i="32"/>
  <c r="DJ26" i="32"/>
  <c r="DH26" i="32"/>
  <c r="DG26" i="32"/>
  <c r="DF26" i="32"/>
  <c r="DD26" i="32"/>
  <c r="DC26" i="32"/>
  <c r="DB26" i="32"/>
  <c r="CZ26" i="32"/>
  <c r="CY26" i="32"/>
  <c r="CX26" i="32"/>
  <c r="CV26" i="32"/>
  <c r="CU26" i="32"/>
  <c r="CT26" i="32"/>
  <c r="CR26" i="32"/>
  <c r="CQ26" i="32"/>
  <c r="CP26" i="32"/>
  <c r="CN26" i="32"/>
  <c r="CM26" i="32"/>
  <c r="CL26" i="32"/>
  <c r="CJ26" i="32"/>
  <c r="CI26" i="32"/>
  <c r="CH26" i="32"/>
  <c r="CF26" i="32"/>
  <c r="CE26" i="32"/>
  <c r="CD26" i="32"/>
  <c r="CB26" i="32"/>
  <c r="CA26" i="32"/>
  <c r="BZ26" i="32"/>
  <c r="BX26" i="32"/>
  <c r="BW26" i="32"/>
  <c r="BV26" i="32"/>
  <c r="DP25" i="32"/>
  <c r="DO25" i="32"/>
  <c r="DN25" i="32"/>
  <c r="DL25" i="32"/>
  <c r="DK25" i="32"/>
  <c r="DJ25" i="32"/>
  <c r="DH25" i="32"/>
  <c r="DG25" i="32"/>
  <c r="DF25" i="32"/>
  <c r="DD25" i="32"/>
  <c r="DC25" i="32"/>
  <c r="DB25" i="32"/>
  <c r="CZ25" i="32"/>
  <c r="CY25" i="32"/>
  <c r="CX25" i="32"/>
  <c r="CV25" i="32"/>
  <c r="CU25" i="32"/>
  <c r="CT25" i="32"/>
  <c r="CR25" i="32"/>
  <c r="CQ25" i="32"/>
  <c r="CP25" i="32"/>
  <c r="CN25" i="32"/>
  <c r="CM25" i="32"/>
  <c r="CL25" i="32"/>
  <c r="CJ25" i="32"/>
  <c r="CI25" i="32"/>
  <c r="CH25" i="32"/>
  <c r="CF25" i="32"/>
  <c r="CE25" i="32"/>
  <c r="CD25" i="32"/>
  <c r="CB25" i="32"/>
  <c r="CA25" i="32"/>
  <c r="BZ25" i="32"/>
  <c r="BX25" i="32"/>
  <c r="BW25" i="32"/>
  <c r="BV25" i="32"/>
  <c r="DP24" i="32"/>
  <c r="DO24" i="32"/>
  <c r="DN24" i="32"/>
  <c r="DL24" i="32"/>
  <c r="DK24" i="32"/>
  <c r="DJ24" i="32"/>
  <c r="DH24" i="32"/>
  <c r="DG24" i="32"/>
  <c r="DF24" i="32"/>
  <c r="DD24" i="32"/>
  <c r="DC24" i="32"/>
  <c r="DB24" i="32"/>
  <c r="CZ24" i="32"/>
  <c r="CY24" i="32"/>
  <c r="CX24" i="32"/>
  <c r="CV24" i="32"/>
  <c r="CU24" i="32"/>
  <c r="CT24" i="32"/>
  <c r="CR24" i="32"/>
  <c r="CQ24" i="32"/>
  <c r="CP24" i="32"/>
  <c r="CN24" i="32"/>
  <c r="CM24" i="32"/>
  <c r="CL24" i="32"/>
  <c r="CJ24" i="32"/>
  <c r="CI24" i="32"/>
  <c r="CH24" i="32"/>
  <c r="CF24" i="32"/>
  <c r="CE24" i="32"/>
  <c r="CD24" i="32"/>
  <c r="CB24" i="32"/>
  <c r="CA24" i="32"/>
  <c r="BZ24" i="32"/>
  <c r="BX24" i="32"/>
  <c r="BW24" i="32"/>
  <c r="BV24" i="32"/>
  <c r="DP23" i="32"/>
  <c r="DO23" i="32"/>
  <c r="DN23" i="32"/>
  <c r="DL23" i="32"/>
  <c r="DK23" i="32"/>
  <c r="DJ23" i="32"/>
  <c r="DH23" i="32"/>
  <c r="DG23" i="32"/>
  <c r="DF23" i="32"/>
  <c r="DD23" i="32"/>
  <c r="DC23" i="32"/>
  <c r="DB23" i="32"/>
  <c r="CZ23" i="32"/>
  <c r="CY23" i="32"/>
  <c r="CX23" i="32"/>
  <c r="CV23" i="32"/>
  <c r="CU23" i="32"/>
  <c r="CT23" i="32"/>
  <c r="CR23" i="32"/>
  <c r="CQ23" i="32"/>
  <c r="CP23" i="32"/>
  <c r="CN23" i="32"/>
  <c r="CM23" i="32"/>
  <c r="CL23" i="32"/>
  <c r="CJ23" i="32"/>
  <c r="CI23" i="32"/>
  <c r="CH23" i="32"/>
  <c r="CF23" i="32"/>
  <c r="CE23" i="32"/>
  <c r="CD23" i="32"/>
  <c r="CB23" i="32"/>
  <c r="CA23" i="32"/>
  <c r="BZ23" i="32"/>
  <c r="BX23" i="32"/>
  <c r="BW23" i="32"/>
  <c r="BV23" i="32"/>
  <c r="DP22" i="32"/>
  <c r="DO22" i="32"/>
  <c r="DN22" i="32"/>
  <c r="DL22" i="32"/>
  <c r="DK22" i="32"/>
  <c r="DJ22" i="32"/>
  <c r="DH22" i="32"/>
  <c r="DG22" i="32"/>
  <c r="DF22" i="32"/>
  <c r="DD22" i="32"/>
  <c r="DC22" i="32"/>
  <c r="DB22" i="32"/>
  <c r="CZ22" i="32"/>
  <c r="CY22" i="32"/>
  <c r="CX22" i="32"/>
  <c r="CV22" i="32"/>
  <c r="CU22" i="32"/>
  <c r="CT22" i="32"/>
  <c r="CR22" i="32"/>
  <c r="CQ22" i="32"/>
  <c r="CP22" i="32"/>
  <c r="CN22" i="32"/>
  <c r="CM22" i="32"/>
  <c r="CL22" i="32"/>
  <c r="CJ22" i="32"/>
  <c r="CI22" i="32"/>
  <c r="CH22" i="32"/>
  <c r="CF22" i="32"/>
  <c r="CE22" i="32"/>
  <c r="CD22" i="32"/>
  <c r="CB22" i="32"/>
  <c r="CA22" i="32"/>
  <c r="BZ22" i="32"/>
  <c r="BX22" i="32"/>
  <c r="BW22" i="32"/>
  <c r="BV22" i="32"/>
  <c r="DA22" i="32"/>
  <c r="BU22" i="32"/>
  <c r="DP21" i="32"/>
  <c r="DO21" i="32"/>
  <c r="DN21" i="32"/>
  <c r="DL21" i="32"/>
  <c r="DK21" i="32"/>
  <c r="DJ21" i="32"/>
  <c r="DH21" i="32"/>
  <c r="DG21" i="32"/>
  <c r="DF21" i="32"/>
  <c r="DD21" i="32"/>
  <c r="DC21" i="32"/>
  <c r="DB21" i="32"/>
  <c r="CZ21" i="32"/>
  <c r="CY21" i="32"/>
  <c r="CX21" i="32"/>
  <c r="CV21" i="32"/>
  <c r="CU21" i="32"/>
  <c r="CT21" i="32"/>
  <c r="CR21" i="32"/>
  <c r="CQ21" i="32"/>
  <c r="CP21" i="32"/>
  <c r="CN21" i="32"/>
  <c r="CM21" i="32"/>
  <c r="CL21" i="32"/>
  <c r="CJ21" i="32"/>
  <c r="CI21" i="32"/>
  <c r="CH21" i="32"/>
  <c r="CF21" i="32"/>
  <c r="CE21" i="32"/>
  <c r="CD21" i="32"/>
  <c r="CB21" i="32"/>
  <c r="CA21" i="32"/>
  <c r="BZ21" i="32"/>
  <c r="BX21" i="32"/>
  <c r="BW21" i="32"/>
  <c r="BV21" i="32"/>
  <c r="DP20" i="32"/>
  <c r="DO20" i="32"/>
  <c r="DN20" i="32"/>
  <c r="DL20" i="32"/>
  <c r="DK20" i="32"/>
  <c r="DJ20" i="32"/>
  <c r="DH20" i="32"/>
  <c r="DG20" i="32"/>
  <c r="DF20" i="32"/>
  <c r="DD20" i="32"/>
  <c r="DC20" i="32"/>
  <c r="DB20" i="32"/>
  <c r="CZ20" i="32"/>
  <c r="CY20" i="32"/>
  <c r="CX20" i="32"/>
  <c r="CV20" i="32"/>
  <c r="CU20" i="32"/>
  <c r="CT20" i="32"/>
  <c r="CR20" i="32"/>
  <c r="CQ20" i="32"/>
  <c r="CP20" i="32"/>
  <c r="CN20" i="32"/>
  <c r="CM20" i="32"/>
  <c r="CL20" i="32"/>
  <c r="CJ20" i="32"/>
  <c r="CI20" i="32"/>
  <c r="CH20" i="32"/>
  <c r="CF20" i="32"/>
  <c r="CE20" i="32"/>
  <c r="CD20" i="32"/>
  <c r="CB20" i="32"/>
  <c r="CA20" i="32"/>
  <c r="BZ20" i="32"/>
  <c r="BX20" i="32"/>
  <c r="BW20" i="32"/>
  <c r="BV20" i="32"/>
  <c r="DP19" i="32"/>
  <c r="DO19" i="32"/>
  <c r="DN19" i="32"/>
  <c r="DL19" i="32"/>
  <c r="DK19" i="32"/>
  <c r="DJ19" i="32"/>
  <c r="DH19" i="32"/>
  <c r="DG19" i="32"/>
  <c r="DF19" i="32"/>
  <c r="DD19" i="32"/>
  <c r="DC19" i="32"/>
  <c r="DB19" i="32"/>
  <c r="CZ19" i="32"/>
  <c r="CY19" i="32"/>
  <c r="CX19" i="32"/>
  <c r="CV19" i="32"/>
  <c r="CU19" i="32"/>
  <c r="CT19" i="32"/>
  <c r="CR19" i="32"/>
  <c r="CQ19" i="32"/>
  <c r="CP19" i="32"/>
  <c r="CN19" i="32"/>
  <c r="CM19" i="32"/>
  <c r="CL19" i="32"/>
  <c r="CJ19" i="32"/>
  <c r="CI19" i="32"/>
  <c r="CH19" i="32"/>
  <c r="CF19" i="32"/>
  <c r="CE19" i="32"/>
  <c r="CD19" i="32"/>
  <c r="CB19" i="32"/>
  <c r="CA19" i="32"/>
  <c r="BZ19" i="32"/>
  <c r="BX19" i="32"/>
  <c r="BW19" i="32"/>
  <c r="BV19" i="32"/>
  <c r="DP18" i="32"/>
  <c r="DO18" i="32"/>
  <c r="DN18" i="32"/>
  <c r="DL18" i="32"/>
  <c r="DK18" i="32"/>
  <c r="DJ18" i="32"/>
  <c r="DH18" i="32"/>
  <c r="DG18" i="32"/>
  <c r="DF18" i="32"/>
  <c r="DD18" i="32"/>
  <c r="DC18" i="32"/>
  <c r="DB18" i="32"/>
  <c r="CZ18" i="32"/>
  <c r="CY18" i="32"/>
  <c r="CX18" i="32"/>
  <c r="CV18" i="32"/>
  <c r="CU18" i="32"/>
  <c r="CT18" i="32"/>
  <c r="CR18" i="32"/>
  <c r="CQ18" i="32"/>
  <c r="CP18" i="32"/>
  <c r="CN18" i="32"/>
  <c r="CM18" i="32"/>
  <c r="CL18" i="32"/>
  <c r="CJ18" i="32"/>
  <c r="CI18" i="32"/>
  <c r="CH18" i="32"/>
  <c r="CF18" i="32"/>
  <c r="CE18" i="32"/>
  <c r="CD18" i="32"/>
  <c r="CB18" i="32"/>
  <c r="CA18" i="32"/>
  <c r="BZ18" i="32"/>
  <c r="BX18" i="32"/>
  <c r="BW18" i="32"/>
  <c r="BV18" i="32"/>
  <c r="DP17" i="32"/>
  <c r="DO17" i="32"/>
  <c r="DN17" i="32"/>
  <c r="DL17" i="32"/>
  <c r="DK17" i="32"/>
  <c r="DJ17" i="32"/>
  <c r="DH17" i="32"/>
  <c r="DG17" i="32"/>
  <c r="DF17" i="32"/>
  <c r="DD17" i="32"/>
  <c r="DC17" i="32"/>
  <c r="DB17" i="32"/>
  <c r="CZ17" i="32"/>
  <c r="CY17" i="32"/>
  <c r="CX17" i="32"/>
  <c r="CV17" i="32"/>
  <c r="CU17" i="32"/>
  <c r="CT17" i="32"/>
  <c r="CR17" i="32"/>
  <c r="CQ17" i="32"/>
  <c r="CP17" i="32"/>
  <c r="CN17" i="32"/>
  <c r="CM17" i="32"/>
  <c r="CL17" i="32"/>
  <c r="CJ17" i="32"/>
  <c r="CI17" i="32"/>
  <c r="CH17" i="32"/>
  <c r="CF17" i="32"/>
  <c r="CE17" i="32"/>
  <c r="CD17" i="32"/>
  <c r="CB17" i="32"/>
  <c r="CA17" i="32"/>
  <c r="BZ17" i="32"/>
  <c r="BX17" i="32"/>
  <c r="BW17" i="32"/>
  <c r="BV17" i="32"/>
  <c r="DP16" i="32"/>
  <c r="DO16" i="32"/>
  <c r="DN16" i="32"/>
  <c r="DL16" i="32"/>
  <c r="DK16" i="32"/>
  <c r="DJ16" i="32"/>
  <c r="DH16" i="32"/>
  <c r="DG16" i="32"/>
  <c r="DF16" i="32"/>
  <c r="DD16" i="32"/>
  <c r="DC16" i="32"/>
  <c r="DB16" i="32"/>
  <c r="CZ16" i="32"/>
  <c r="CY16" i="32"/>
  <c r="CX16" i="32"/>
  <c r="CV16" i="32"/>
  <c r="CU16" i="32"/>
  <c r="CT16" i="32"/>
  <c r="CR16" i="32"/>
  <c r="CQ16" i="32"/>
  <c r="CP16" i="32"/>
  <c r="CN16" i="32"/>
  <c r="CM16" i="32"/>
  <c r="CL16" i="32"/>
  <c r="CJ16" i="32"/>
  <c r="CI16" i="32"/>
  <c r="CH16" i="32"/>
  <c r="CF16" i="32"/>
  <c r="CE16" i="32"/>
  <c r="CD16" i="32"/>
  <c r="CB16" i="32"/>
  <c r="CA16" i="32"/>
  <c r="BZ16" i="32"/>
  <c r="BX16" i="32"/>
  <c r="BW16" i="32"/>
  <c r="BV16" i="32"/>
  <c r="DP15" i="32"/>
  <c r="DO15" i="32"/>
  <c r="DN15" i="32"/>
  <c r="DL15" i="32"/>
  <c r="DK15" i="32"/>
  <c r="DJ15" i="32"/>
  <c r="DH15" i="32"/>
  <c r="DG15" i="32"/>
  <c r="DF15" i="32"/>
  <c r="DD15" i="32"/>
  <c r="DC15" i="32"/>
  <c r="DB15" i="32"/>
  <c r="CZ15" i="32"/>
  <c r="CY15" i="32"/>
  <c r="CX15" i="32"/>
  <c r="CV15" i="32"/>
  <c r="CU15" i="32"/>
  <c r="CT15" i="32"/>
  <c r="CR15" i="32"/>
  <c r="CQ15" i="32"/>
  <c r="CP15" i="32"/>
  <c r="CN15" i="32"/>
  <c r="CM15" i="32"/>
  <c r="CL15" i="32"/>
  <c r="CJ15" i="32"/>
  <c r="CI15" i="32"/>
  <c r="CH15" i="32"/>
  <c r="CF15" i="32"/>
  <c r="CE15" i="32"/>
  <c r="CD15" i="32"/>
  <c r="CB15" i="32"/>
  <c r="CA15" i="32"/>
  <c r="BZ15" i="32"/>
  <c r="BX15" i="32"/>
  <c r="BW15" i="32"/>
  <c r="BV15" i="32"/>
  <c r="DP14" i="32"/>
  <c r="DO14" i="32"/>
  <c r="DN14" i="32"/>
  <c r="DL14" i="32"/>
  <c r="DK14" i="32"/>
  <c r="DJ14" i="32"/>
  <c r="DH14" i="32"/>
  <c r="DG14" i="32"/>
  <c r="DF14" i="32"/>
  <c r="DD14" i="32"/>
  <c r="DC14" i="32"/>
  <c r="DB14" i="32"/>
  <c r="CZ14" i="32"/>
  <c r="CY14" i="32"/>
  <c r="CX14" i="32"/>
  <c r="CV14" i="32"/>
  <c r="CU14" i="32"/>
  <c r="CT14" i="32"/>
  <c r="CR14" i="32"/>
  <c r="CQ14" i="32"/>
  <c r="CP14" i="32"/>
  <c r="CN14" i="32"/>
  <c r="CM14" i="32"/>
  <c r="CL14" i="32"/>
  <c r="CJ14" i="32"/>
  <c r="CI14" i="32"/>
  <c r="CH14" i="32"/>
  <c r="CF14" i="32"/>
  <c r="CE14" i="32"/>
  <c r="CD14" i="32"/>
  <c r="CB14" i="32"/>
  <c r="CA14" i="32"/>
  <c r="BZ14" i="32"/>
  <c r="BX14" i="32"/>
  <c r="BW14" i="32"/>
  <c r="BV14" i="32"/>
  <c r="DP13" i="32"/>
  <c r="DO13" i="32"/>
  <c r="DN13" i="32"/>
  <c r="DL13" i="32"/>
  <c r="DK13" i="32"/>
  <c r="DJ13" i="32"/>
  <c r="DH13" i="32"/>
  <c r="DG13" i="32"/>
  <c r="DF13" i="32"/>
  <c r="DD13" i="32"/>
  <c r="DC13" i="32"/>
  <c r="DB13" i="32"/>
  <c r="CZ13" i="32"/>
  <c r="CY13" i="32"/>
  <c r="CX13" i="32"/>
  <c r="CV13" i="32"/>
  <c r="CU13" i="32"/>
  <c r="CT13" i="32"/>
  <c r="CR13" i="32"/>
  <c r="CQ13" i="32"/>
  <c r="CP13" i="32"/>
  <c r="CN13" i="32"/>
  <c r="CM13" i="32"/>
  <c r="CL13" i="32"/>
  <c r="CJ13" i="32"/>
  <c r="CI13" i="32"/>
  <c r="CH13" i="32"/>
  <c r="CF13" i="32"/>
  <c r="CE13" i="32"/>
  <c r="CD13" i="32"/>
  <c r="CB13" i="32"/>
  <c r="CA13" i="32"/>
  <c r="BZ13" i="32"/>
  <c r="BX13" i="32"/>
  <c r="BW13" i="32"/>
  <c r="BV13" i="32"/>
  <c r="DP12" i="32"/>
  <c r="DO12" i="32"/>
  <c r="DN12" i="32"/>
  <c r="DL12" i="32"/>
  <c r="DK12" i="32"/>
  <c r="DJ12" i="32"/>
  <c r="DH12" i="32"/>
  <c r="DG12" i="32"/>
  <c r="DF12" i="32"/>
  <c r="DD12" i="32"/>
  <c r="DC12" i="32"/>
  <c r="DB12" i="32"/>
  <c r="CZ12" i="32"/>
  <c r="CY12" i="32"/>
  <c r="CX12" i="32"/>
  <c r="CV12" i="32"/>
  <c r="CU12" i="32"/>
  <c r="CT12" i="32"/>
  <c r="CR12" i="32"/>
  <c r="CQ12" i="32"/>
  <c r="CP12" i="32"/>
  <c r="CN12" i="32"/>
  <c r="CM12" i="32"/>
  <c r="CL12" i="32"/>
  <c r="CJ12" i="32"/>
  <c r="CI12" i="32"/>
  <c r="CH12" i="32"/>
  <c r="CF12" i="32"/>
  <c r="CE12" i="32"/>
  <c r="CD12" i="32"/>
  <c r="CB12" i="32"/>
  <c r="CA12" i="32"/>
  <c r="BZ12" i="32"/>
  <c r="BX12" i="32"/>
  <c r="BW12" i="32"/>
  <c r="BV12" i="32"/>
  <c r="DP11" i="32"/>
  <c r="DO11" i="32"/>
  <c r="DN11" i="32"/>
  <c r="DL11" i="32"/>
  <c r="DK11" i="32"/>
  <c r="DJ11" i="32"/>
  <c r="DH11" i="32"/>
  <c r="DG11" i="32"/>
  <c r="DF11" i="32"/>
  <c r="DD11" i="32"/>
  <c r="DC11" i="32"/>
  <c r="DB11" i="32"/>
  <c r="CZ11" i="32"/>
  <c r="CY11" i="32"/>
  <c r="CX11" i="32"/>
  <c r="CV11" i="32"/>
  <c r="CU11" i="32"/>
  <c r="CT11" i="32"/>
  <c r="CR11" i="32"/>
  <c r="CQ11" i="32"/>
  <c r="CP11" i="32"/>
  <c r="CN11" i="32"/>
  <c r="CM11" i="32"/>
  <c r="CL11" i="32"/>
  <c r="CJ11" i="32"/>
  <c r="CI11" i="32"/>
  <c r="CH11" i="32"/>
  <c r="CF11" i="32"/>
  <c r="CE11" i="32"/>
  <c r="CD11" i="32"/>
  <c r="CB11" i="32"/>
  <c r="CA11" i="32"/>
  <c r="BZ11" i="32"/>
  <c r="BX11" i="32"/>
  <c r="BW11" i="32"/>
  <c r="BV11" i="32"/>
  <c r="DP10" i="32"/>
  <c r="DO10" i="32"/>
  <c r="DN10" i="32"/>
  <c r="DL10" i="32"/>
  <c r="DK10" i="32"/>
  <c r="DJ10" i="32"/>
  <c r="DH10" i="32"/>
  <c r="DG10" i="32"/>
  <c r="DF10" i="32"/>
  <c r="DD10" i="32"/>
  <c r="DC10" i="32"/>
  <c r="DB10" i="32"/>
  <c r="CZ10" i="32"/>
  <c r="CY10" i="32"/>
  <c r="CX10" i="32"/>
  <c r="CV10" i="32"/>
  <c r="CU10" i="32"/>
  <c r="CT10" i="32"/>
  <c r="CR10" i="32"/>
  <c r="CQ10" i="32"/>
  <c r="CP10" i="32"/>
  <c r="CN10" i="32"/>
  <c r="CM10" i="32"/>
  <c r="CL10" i="32"/>
  <c r="CJ10" i="32"/>
  <c r="CI10" i="32"/>
  <c r="CH10" i="32"/>
  <c r="CF10" i="32"/>
  <c r="CE10" i="32"/>
  <c r="CD10" i="32"/>
  <c r="CB10" i="32"/>
  <c r="CA10" i="32"/>
  <c r="BZ10" i="32"/>
  <c r="BX10" i="32"/>
  <c r="BW10" i="32"/>
  <c r="BV10" i="32"/>
  <c r="DP9" i="32"/>
  <c r="DO9" i="32"/>
  <c r="DN9" i="32"/>
  <c r="DL9" i="32"/>
  <c r="DK9" i="32"/>
  <c r="DJ9" i="32"/>
  <c r="DH9" i="32"/>
  <c r="DG9" i="32"/>
  <c r="DF9" i="32"/>
  <c r="DD9" i="32"/>
  <c r="DC9" i="32"/>
  <c r="DB9" i="32"/>
  <c r="CZ9" i="32"/>
  <c r="CY9" i="32"/>
  <c r="CX9" i="32"/>
  <c r="CV9" i="32"/>
  <c r="CU9" i="32"/>
  <c r="CT9" i="32"/>
  <c r="CR9" i="32"/>
  <c r="CQ9" i="32"/>
  <c r="CP9" i="32"/>
  <c r="CN9" i="32"/>
  <c r="CM9" i="32"/>
  <c r="CL9" i="32"/>
  <c r="CJ9" i="32"/>
  <c r="CI9" i="32"/>
  <c r="CH9" i="32"/>
  <c r="CF9" i="32"/>
  <c r="CE9" i="32"/>
  <c r="CD9" i="32"/>
  <c r="CB9" i="32"/>
  <c r="CA9" i="32"/>
  <c r="BZ9" i="32"/>
  <c r="DP8" i="32"/>
  <c r="DO8" i="32"/>
  <c r="DN8" i="32"/>
  <c r="DL8" i="32"/>
  <c r="DK8" i="32"/>
  <c r="DJ8" i="32"/>
  <c r="DH8" i="32"/>
  <c r="DG8" i="32"/>
  <c r="DF8" i="32"/>
  <c r="DD8" i="32"/>
  <c r="DC8" i="32"/>
  <c r="DB8" i="32"/>
  <c r="CZ8" i="32"/>
  <c r="CY8" i="32"/>
  <c r="CX8" i="32"/>
  <c r="CV8" i="32"/>
  <c r="CU8" i="32"/>
  <c r="CT8" i="32"/>
  <c r="CR8" i="32"/>
  <c r="CQ8" i="32"/>
  <c r="CP8" i="32"/>
  <c r="CN8" i="32"/>
  <c r="CM8" i="32"/>
  <c r="CL8" i="32"/>
  <c r="CK8" i="32"/>
  <c r="CJ8" i="32"/>
  <c r="CI8" i="32"/>
  <c r="CH8" i="32"/>
  <c r="CF8" i="32"/>
  <c r="CE8" i="32"/>
  <c r="CD8" i="32"/>
  <c r="CB8" i="32"/>
  <c r="CA8" i="32"/>
  <c r="BZ8" i="32"/>
  <c r="BX8" i="32"/>
  <c r="BW8" i="32"/>
  <c r="BV8" i="32"/>
  <c r="BQ1" i="32"/>
  <c r="BU1" i="32" s="1"/>
  <c r="BL1" i="32" s="1"/>
  <c r="A1" i="32"/>
  <c r="DK44" i="31"/>
  <c r="DJ44" i="31"/>
  <c r="DH44" i="31"/>
  <c r="DG44" i="31"/>
  <c r="DF44" i="31"/>
  <c r="DE44" i="31"/>
  <c r="DD44" i="31"/>
  <c r="DC44" i="31"/>
  <c r="DB44" i="31"/>
  <c r="DA44" i="31"/>
  <c r="CZ44" i="31"/>
  <c r="CY44" i="31"/>
  <c r="CX44" i="31"/>
  <c r="CW44" i="31"/>
  <c r="CV44" i="31"/>
  <c r="CU44" i="31"/>
  <c r="CT44" i="31"/>
  <c r="CS44" i="31"/>
  <c r="CR44" i="31"/>
  <c r="CQ44" i="31"/>
  <c r="CP44" i="31"/>
  <c r="CO44" i="31"/>
  <c r="CN44" i="31"/>
  <c r="CM44" i="31"/>
  <c r="CL44" i="31"/>
  <c r="CK44" i="31"/>
  <c r="CJ44" i="31"/>
  <c r="CI44" i="31"/>
  <c r="CH44" i="31"/>
  <c r="CG44" i="31"/>
  <c r="CF44" i="31"/>
  <c r="CE44" i="31"/>
  <c r="CD44" i="31"/>
  <c r="CC44" i="31"/>
  <c r="CB44" i="31"/>
  <c r="CA44" i="31"/>
  <c r="BZ44" i="31"/>
  <c r="BY44" i="31"/>
  <c r="BX44" i="31"/>
  <c r="BW44" i="31"/>
  <c r="BV44" i="31"/>
  <c r="BU44" i="31"/>
  <c r="BT44" i="31"/>
  <c r="BS44" i="31"/>
  <c r="BR44" i="31"/>
  <c r="BQ44" i="31"/>
  <c r="BP44" i="31"/>
  <c r="BO44" i="31"/>
  <c r="BN44" i="31"/>
  <c r="BM44" i="31"/>
  <c r="DK43" i="31"/>
  <c r="DJ43" i="31"/>
  <c r="DH43" i="31"/>
  <c r="DG43" i="31"/>
  <c r="DF43" i="31"/>
  <c r="DE43" i="31"/>
  <c r="DD43" i="31"/>
  <c r="DC43" i="31"/>
  <c r="DB43" i="31"/>
  <c r="DA43" i="31"/>
  <c r="CZ43" i="31"/>
  <c r="CY43" i="31"/>
  <c r="CX43" i="31"/>
  <c r="CW43" i="31"/>
  <c r="CV43" i="31"/>
  <c r="CU43" i="31"/>
  <c r="CT43" i="31"/>
  <c r="CS43" i="31"/>
  <c r="CR43" i="31"/>
  <c r="CQ43" i="31"/>
  <c r="CP43" i="31"/>
  <c r="CO43" i="31"/>
  <c r="CN43" i="31"/>
  <c r="CM43" i="31"/>
  <c r="CL43" i="31"/>
  <c r="CK43" i="31"/>
  <c r="CJ43" i="31"/>
  <c r="CI43" i="31"/>
  <c r="CH43" i="31"/>
  <c r="CG43" i="31"/>
  <c r="CF43" i="31"/>
  <c r="CE43" i="31"/>
  <c r="CD43" i="31"/>
  <c r="CC43" i="31"/>
  <c r="CB43" i="31"/>
  <c r="CA43" i="31"/>
  <c r="BZ43" i="31"/>
  <c r="BY43" i="31"/>
  <c r="BX43" i="31"/>
  <c r="BW43" i="31"/>
  <c r="BV43" i="31"/>
  <c r="BU43" i="31"/>
  <c r="BT43" i="31"/>
  <c r="BS43" i="31"/>
  <c r="BR43" i="31"/>
  <c r="BQ43" i="31"/>
  <c r="BP43" i="31"/>
  <c r="BO43" i="31"/>
  <c r="BN43" i="31"/>
  <c r="BM43" i="31"/>
  <c r="DK42" i="31"/>
  <c r="DJ42" i="31"/>
  <c r="DH42" i="31"/>
  <c r="DG42" i="31"/>
  <c r="DF42" i="31"/>
  <c r="DE42" i="31"/>
  <c r="DD42" i="31"/>
  <c r="DC42" i="31"/>
  <c r="DB42" i="31"/>
  <c r="DA42" i="31"/>
  <c r="CZ42" i="31"/>
  <c r="CY42" i="31"/>
  <c r="CX42" i="31"/>
  <c r="CW42" i="31"/>
  <c r="CV42" i="31"/>
  <c r="CU42" i="31"/>
  <c r="CT42" i="31"/>
  <c r="CS42" i="31"/>
  <c r="CR42" i="31"/>
  <c r="CQ42" i="31"/>
  <c r="CP42" i="31"/>
  <c r="CO42" i="31"/>
  <c r="CN42" i="31"/>
  <c r="CM42" i="31"/>
  <c r="CL42" i="31"/>
  <c r="CK42" i="31"/>
  <c r="CJ42" i="31"/>
  <c r="CI42" i="31"/>
  <c r="CH42" i="31"/>
  <c r="CG42" i="31"/>
  <c r="CF42" i="31"/>
  <c r="CE42" i="31"/>
  <c r="CD42" i="31"/>
  <c r="CC42" i="31"/>
  <c r="CB42" i="31"/>
  <c r="CA42" i="31"/>
  <c r="BZ42" i="31"/>
  <c r="BY42" i="31"/>
  <c r="BX42" i="31"/>
  <c r="BW42" i="31"/>
  <c r="BV42" i="31"/>
  <c r="BU42" i="31"/>
  <c r="BT42" i="31"/>
  <c r="BS42" i="31"/>
  <c r="BR42" i="31"/>
  <c r="BQ42" i="31"/>
  <c r="BP42" i="31"/>
  <c r="BO42" i="31"/>
  <c r="BN42" i="31"/>
  <c r="BM42" i="31"/>
  <c r="DK41" i="31"/>
  <c r="DJ41" i="31"/>
  <c r="DH41" i="31"/>
  <c r="DG41" i="31"/>
  <c r="DF41" i="31"/>
  <c r="DE41" i="31"/>
  <c r="DD41" i="31"/>
  <c r="DC41" i="31"/>
  <c r="DB41" i="31"/>
  <c r="DA41" i="31"/>
  <c r="CZ41" i="31"/>
  <c r="CY41" i="31"/>
  <c r="CX41" i="31"/>
  <c r="CW41" i="31"/>
  <c r="CV41" i="31"/>
  <c r="CU41" i="31"/>
  <c r="CT41" i="31"/>
  <c r="CS41" i="31"/>
  <c r="CR41" i="31"/>
  <c r="CQ41" i="31"/>
  <c r="CP41" i="31"/>
  <c r="CO41" i="31"/>
  <c r="CN41" i="31"/>
  <c r="CM41" i="31"/>
  <c r="CL41" i="31"/>
  <c r="CK41" i="31"/>
  <c r="CJ41" i="31"/>
  <c r="CI41" i="31"/>
  <c r="CH41" i="31"/>
  <c r="CG41" i="31"/>
  <c r="CF41" i="31"/>
  <c r="CE41" i="31"/>
  <c r="CD41" i="31"/>
  <c r="CC41" i="31"/>
  <c r="CB41" i="31"/>
  <c r="CA41" i="31"/>
  <c r="BZ41" i="31"/>
  <c r="BY41" i="31"/>
  <c r="BX41" i="31"/>
  <c r="BW41" i="31"/>
  <c r="BV41" i="31"/>
  <c r="BU41" i="31"/>
  <c r="BT41" i="31"/>
  <c r="BS41" i="31"/>
  <c r="BR41" i="31"/>
  <c r="BQ41" i="31"/>
  <c r="BP41" i="31"/>
  <c r="BO41" i="31"/>
  <c r="BN41" i="31"/>
  <c r="BM41" i="31"/>
  <c r="DK40" i="31"/>
  <c r="DH40" i="31"/>
  <c r="DG40" i="31"/>
  <c r="DF40" i="31"/>
  <c r="DE40" i="31"/>
  <c r="DD40" i="31"/>
  <c r="DC40" i="31"/>
  <c r="DB40" i="31"/>
  <c r="DA40" i="31"/>
  <c r="CZ40" i="31"/>
  <c r="CY40" i="31"/>
  <c r="CX40" i="31"/>
  <c r="CW40" i="31"/>
  <c r="CV40" i="31"/>
  <c r="CU40" i="31"/>
  <c r="CT40" i="31"/>
  <c r="CS40" i="31"/>
  <c r="CR40" i="31"/>
  <c r="CQ40" i="31"/>
  <c r="CP40" i="31"/>
  <c r="CO40" i="31"/>
  <c r="CN40" i="31"/>
  <c r="CM40" i="31"/>
  <c r="CL40" i="31"/>
  <c r="CK40" i="31"/>
  <c r="CJ40" i="31"/>
  <c r="CI40" i="31"/>
  <c r="CH40" i="31"/>
  <c r="CG40" i="31"/>
  <c r="CF40" i="31"/>
  <c r="CE40" i="31"/>
  <c r="CD40" i="31"/>
  <c r="CC40" i="31"/>
  <c r="CB40" i="31"/>
  <c r="CA40" i="31"/>
  <c r="BZ40" i="31"/>
  <c r="BY40" i="31"/>
  <c r="BX40" i="31"/>
  <c r="BW40" i="31"/>
  <c r="BV40" i="31"/>
  <c r="BU40" i="31"/>
  <c r="BT40" i="31"/>
  <c r="BS40" i="31"/>
  <c r="BR40" i="31"/>
  <c r="BQ40" i="31"/>
  <c r="BP40" i="31"/>
  <c r="BO40" i="31"/>
  <c r="BN40" i="31"/>
  <c r="BM40" i="31"/>
  <c r="DK39" i="31"/>
  <c r="DH39" i="31"/>
  <c r="DG39" i="31"/>
  <c r="DF39" i="31"/>
  <c r="DE39" i="31"/>
  <c r="DD39" i="31"/>
  <c r="DC39" i="31"/>
  <c r="DB39" i="31"/>
  <c r="DA39" i="31"/>
  <c r="CZ39" i="31"/>
  <c r="CY39" i="31"/>
  <c r="CX39" i="31"/>
  <c r="CW39" i="31"/>
  <c r="CV39" i="31"/>
  <c r="CU39" i="31"/>
  <c r="CT39" i="31"/>
  <c r="CS39" i="31"/>
  <c r="CR39" i="31"/>
  <c r="CQ39" i="31"/>
  <c r="CP39" i="31"/>
  <c r="CO39" i="31"/>
  <c r="CN39" i="31"/>
  <c r="CM39" i="31"/>
  <c r="CL39" i="31"/>
  <c r="CK39" i="31"/>
  <c r="CJ39" i="31"/>
  <c r="CI39" i="31"/>
  <c r="CH39" i="31"/>
  <c r="CG39" i="31"/>
  <c r="CF39" i="31"/>
  <c r="CE39" i="31"/>
  <c r="CD39" i="31"/>
  <c r="CC39" i="31"/>
  <c r="CB39" i="31"/>
  <c r="CA39" i="31"/>
  <c r="BZ39" i="31"/>
  <c r="BY39" i="31"/>
  <c r="BX39" i="31"/>
  <c r="BW39" i="31"/>
  <c r="BV39" i="31"/>
  <c r="BU39" i="31"/>
  <c r="BT39" i="31"/>
  <c r="BS39" i="31"/>
  <c r="BR39" i="31"/>
  <c r="BQ39" i="31"/>
  <c r="BP39" i="31"/>
  <c r="BO39" i="31"/>
  <c r="BN39" i="31"/>
  <c r="BM39" i="31"/>
  <c r="DK38" i="31"/>
  <c r="DH38" i="31"/>
  <c r="DG38" i="31"/>
  <c r="DF38" i="31"/>
  <c r="DE38" i="31"/>
  <c r="DD38" i="31"/>
  <c r="DC38" i="31"/>
  <c r="DB38" i="31"/>
  <c r="DA38" i="31"/>
  <c r="CZ38" i="31"/>
  <c r="CY38" i="31"/>
  <c r="CX38" i="31"/>
  <c r="CW38" i="31"/>
  <c r="CV38" i="31"/>
  <c r="CU38" i="31"/>
  <c r="CT38" i="31"/>
  <c r="CS38" i="31"/>
  <c r="CR38" i="31"/>
  <c r="CQ38" i="31"/>
  <c r="CP38" i="31"/>
  <c r="CO38" i="31"/>
  <c r="CN38" i="31"/>
  <c r="CM38" i="31"/>
  <c r="CL38" i="31"/>
  <c r="CK38" i="31"/>
  <c r="CJ38" i="31"/>
  <c r="CI38" i="31"/>
  <c r="CH38" i="31"/>
  <c r="CG38" i="31"/>
  <c r="CF38" i="31"/>
  <c r="CE38" i="31"/>
  <c r="CD38" i="31"/>
  <c r="CC38" i="31"/>
  <c r="CB38" i="31"/>
  <c r="CA38" i="31"/>
  <c r="BZ38" i="31"/>
  <c r="BY38" i="31"/>
  <c r="BX38" i="31"/>
  <c r="BW38" i="31"/>
  <c r="BV38" i="31"/>
  <c r="BU38" i="31"/>
  <c r="BT38" i="31"/>
  <c r="BS38" i="31"/>
  <c r="BR38" i="31"/>
  <c r="BQ38" i="31"/>
  <c r="BP38" i="31"/>
  <c r="BO38" i="31"/>
  <c r="BN38" i="31"/>
  <c r="BM38" i="31"/>
  <c r="DK37" i="31"/>
  <c r="DH37" i="31"/>
  <c r="DG37" i="31"/>
  <c r="DF37" i="31"/>
  <c r="DE37" i="31"/>
  <c r="DD37" i="31"/>
  <c r="DC37" i="31"/>
  <c r="DB37" i="31"/>
  <c r="DA37" i="31"/>
  <c r="CZ37" i="31"/>
  <c r="CY37" i="31"/>
  <c r="CX37" i="31"/>
  <c r="CW37" i="31"/>
  <c r="CV37" i="31"/>
  <c r="CU37" i="31"/>
  <c r="CT37" i="31"/>
  <c r="CS37" i="31"/>
  <c r="CR37" i="31"/>
  <c r="CQ37" i="31"/>
  <c r="CP37" i="31"/>
  <c r="CO37" i="31"/>
  <c r="CN37" i="31"/>
  <c r="CM37" i="31"/>
  <c r="CL37" i="31"/>
  <c r="CK37" i="31"/>
  <c r="CJ37" i="31"/>
  <c r="CI37" i="31"/>
  <c r="CH37" i="31"/>
  <c r="CG37" i="31"/>
  <c r="CF37" i="31"/>
  <c r="CE37" i="31"/>
  <c r="CD37" i="31"/>
  <c r="CC37" i="31"/>
  <c r="CB37" i="31"/>
  <c r="CA37" i="31"/>
  <c r="BZ37" i="31"/>
  <c r="BY37" i="31"/>
  <c r="BX37" i="31"/>
  <c r="BW37" i="31"/>
  <c r="BV37" i="31"/>
  <c r="BU37" i="31"/>
  <c r="BT37" i="31"/>
  <c r="BS37" i="31"/>
  <c r="BR37" i="31"/>
  <c r="BQ37" i="31"/>
  <c r="BP37" i="31"/>
  <c r="BO37" i="31"/>
  <c r="BN37" i="31"/>
  <c r="BM37" i="31"/>
  <c r="DK36" i="31"/>
  <c r="DH36" i="31"/>
  <c r="DG36" i="31"/>
  <c r="DF36" i="31"/>
  <c r="DE36" i="31"/>
  <c r="DD36" i="31"/>
  <c r="DC36" i="31"/>
  <c r="DB36" i="31"/>
  <c r="DA36" i="31"/>
  <c r="CZ36" i="31"/>
  <c r="CY36" i="31"/>
  <c r="CX36" i="31"/>
  <c r="CW36" i="31"/>
  <c r="CV36" i="31"/>
  <c r="CU36" i="31"/>
  <c r="CT36" i="31"/>
  <c r="CS36" i="31"/>
  <c r="CR36" i="31"/>
  <c r="CQ36" i="31"/>
  <c r="CP36" i="31"/>
  <c r="CO36" i="31"/>
  <c r="CN36" i="31"/>
  <c r="CM36" i="31"/>
  <c r="CL36" i="31"/>
  <c r="CK36" i="31"/>
  <c r="CJ36" i="31"/>
  <c r="CI36" i="31"/>
  <c r="CH36" i="31"/>
  <c r="CG36" i="31"/>
  <c r="CF36" i="31"/>
  <c r="CE36" i="31"/>
  <c r="CD36" i="31"/>
  <c r="CC36" i="31"/>
  <c r="CB36" i="31"/>
  <c r="CA36" i="31"/>
  <c r="BZ36" i="31"/>
  <c r="BY36" i="31"/>
  <c r="BX36" i="31"/>
  <c r="BW36" i="31"/>
  <c r="BV36" i="31"/>
  <c r="BU36" i="31"/>
  <c r="BT36" i="31"/>
  <c r="BS36" i="31"/>
  <c r="BR36" i="31"/>
  <c r="BQ36" i="31"/>
  <c r="BP36" i="31"/>
  <c r="BO36" i="31"/>
  <c r="BN36" i="31"/>
  <c r="BM36" i="31"/>
  <c r="DK35" i="31"/>
  <c r="DH35" i="31"/>
  <c r="DG35" i="31"/>
  <c r="DF35" i="31"/>
  <c r="DE35" i="31"/>
  <c r="DD35" i="31"/>
  <c r="DC35" i="31"/>
  <c r="DB35" i="31"/>
  <c r="DA35" i="31"/>
  <c r="CZ35" i="31"/>
  <c r="CY35" i="31"/>
  <c r="CX35" i="31"/>
  <c r="CW35" i="31"/>
  <c r="CV35" i="31"/>
  <c r="CU35" i="31"/>
  <c r="CT35" i="31"/>
  <c r="CS35" i="31"/>
  <c r="CR35" i="31"/>
  <c r="CQ35" i="31"/>
  <c r="CP35" i="31"/>
  <c r="CO35" i="31"/>
  <c r="CN35" i="31"/>
  <c r="CM35" i="31"/>
  <c r="CL35" i="31"/>
  <c r="CK35" i="31"/>
  <c r="CJ35" i="31"/>
  <c r="CI35" i="31"/>
  <c r="CH35" i="31"/>
  <c r="CG35" i="31"/>
  <c r="CF35" i="31"/>
  <c r="CE35" i="31"/>
  <c r="CD35" i="31"/>
  <c r="CC35" i="31"/>
  <c r="CB35" i="31"/>
  <c r="CA35" i="31"/>
  <c r="BZ35" i="31"/>
  <c r="BY35" i="31"/>
  <c r="BX35" i="31"/>
  <c r="BW35" i="31"/>
  <c r="BV35" i="31"/>
  <c r="BU35" i="31"/>
  <c r="BT35" i="31"/>
  <c r="BS35" i="31"/>
  <c r="BR35" i="31"/>
  <c r="BQ35" i="31"/>
  <c r="BP35" i="31"/>
  <c r="BO35" i="31"/>
  <c r="BN35" i="31"/>
  <c r="BM35" i="31"/>
  <c r="DK34" i="31"/>
  <c r="DH34" i="31"/>
  <c r="DG34" i="31"/>
  <c r="DF34" i="31"/>
  <c r="DE34" i="31"/>
  <c r="DD34" i="31"/>
  <c r="DC34" i="31"/>
  <c r="DB34" i="31"/>
  <c r="DA34" i="31"/>
  <c r="CZ34" i="31"/>
  <c r="CY34" i="31"/>
  <c r="CX34" i="31"/>
  <c r="CW34" i="31"/>
  <c r="CV34" i="31"/>
  <c r="CU34" i="31"/>
  <c r="CT34" i="31"/>
  <c r="CS34" i="31"/>
  <c r="CR34" i="31"/>
  <c r="CQ34" i="31"/>
  <c r="CP34" i="31"/>
  <c r="CO34" i="31"/>
  <c r="CN34" i="31"/>
  <c r="CM34" i="31"/>
  <c r="CL34" i="31"/>
  <c r="CK34" i="31"/>
  <c r="CJ34" i="31"/>
  <c r="CI34" i="31"/>
  <c r="CH34" i="31"/>
  <c r="CG34" i="31"/>
  <c r="CF34" i="31"/>
  <c r="CE34" i="31"/>
  <c r="CD34" i="31"/>
  <c r="CC34" i="31"/>
  <c r="CB34" i="31"/>
  <c r="CA34" i="31"/>
  <c r="BZ34" i="31"/>
  <c r="BY34" i="31"/>
  <c r="BX34" i="31"/>
  <c r="BW34" i="31"/>
  <c r="BV34" i="31"/>
  <c r="BU34" i="31"/>
  <c r="BT34" i="31"/>
  <c r="BS34" i="31"/>
  <c r="BR34" i="31"/>
  <c r="BQ34" i="31"/>
  <c r="BP34" i="31"/>
  <c r="BO34" i="31"/>
  <c r="BN34" i="31"/>
  <c r="BM34" i="31"/>
  <c r="DK33" i="31"/>
  <c r="DH33" i="31"/>
  <c r="DG33" i="31"/>
  <c r="DF33" i="31"/>
  <c r="DE33" i="31"/>
  <c r="DD33" i="31"/>
  <c r="DC33" i="31"/>
  <c r="DB33" i="31"/>
  <c r="DA33" i="31"/>
  <c r="CZ33" i="31"/>
  <c r="CY33" i="31"/>
  <c r="CX33" i="31"/>
  <c r="CW33" i="31"/>
  <c r="CV33" i="31"/>
  <c r="CU33" i="31"/>
  <c r="CT33" i="31"/>
  <c r="CS33" i="31"/>
  <c r="CR33" i="31"/>
  <c r="CQ33" i="31"/>
  <c r="CP33" i="31"/>
  <c r="CO33" i="31"/>
  <c r="CN33" i="31"/>
  <c r="CM33" i="31"/>
  <c r="CL33" i="31"/>
  <c r="CK33" i="31"/>
  <c r="CJ33" i="31"/>
  <c r="CI33" i="31"/>
  <c r="CH33" i="31"/>
  <c r="CG33" i="31"/>
  <c r="CF33" i="31"/>
  <c r="CE33" i="31"/>
  <c r="CD33" i="31"/>
  <c r="CC33" i="31"/>
  <c r="CB33" i="31"/>
  <c r="CA33" i="31"/>
  <c r="BZ33" i="31"/>
  <c r="BY33" i="31"/>
  <c r="BX33" i="31"/>
  <c r="BW33" i="31"/>
  <c r="BV33" i="31"/>
  <c r="BU33" i="31"/>
  <c r="BT33" i="31"/>
  <c r="BS33" i="31"/>
  <c r="BR33" i="31"/>
  <c r="BQ33" i="31"/>
  <c r="BP33" i="31"/>
  <c r="BO33" i="31"/>
  <c r="BN33" i="31"/>
  <c r="BM33" i="31"/>
  <c r="DK32" i="31"/>
  <c r="DH32" i="31"/>
  <c r="DG32" i="31"/>
  <c r="DF32" i="31"/>
  <c r="DE32" i="31"/>
  <c r="DD32" i="31"/>
  <c r="DC32" i="31"/>
  <c r="DB32" i="31"/>
  <c r="DA32" i="31"/>
  <c r="CZ32" i="31"/>
  <c r="CY32" i="31"/>
  <c r="CX32" i="31"/>
  <c r="CW32" i="31"/>
  <c r="CV32" i="31"/>
  <c r="CU32" i="31"/>
  <c r="CT32" i="31"/>
  <c r="CS32" i="31"/>
  <c r="CR32" i="31"/>
  <c r="CQ32" i="31"/>
  <c r="CP32" i="31"/>
  <c r="CO32" i="31"/>
  <c r="CN32" i="31"/>
  <c r="CM32" i="31"/>
  <c r="CL32" i="31"/>
  <c r="CK32" i="31"/>
  <c r="CJ32" i="31"/>
  <c r="CI32" i="31"/>
  <c r="CH32" i="31"/>
  <c r="CG32" i="31"/>
  <c r="CF32" i="31"/>
  <c r="CE32" i="31"/>
  <c r="CD32" i="31"/>
  <c r="CC32" i="31"/>
  <c r="CB32" i="31"/>
  <c r="CA32" i="31"/>
  <c r="BZ32" i="31"/>
  <c r="BY32" i="31"/>
  <c r="BX32" i="31"/>
  <c r="BW32" i="31"/>
  <c r="BV32" i="31"/>
  <c r="BU32" i="31"/>
  <c r="BT32" i="31"/>
  <c r="BS32" i="31"/>
  <c r="BR32" i="31"/>
  <c r="BQ32" i="31"/>
  <c r="BP32" i="31"/>
  <c r="BO32" i="31"/>
  <c r="BN32" i="31"/>
  <c r="BM32" i="31"/>
  <c r="DK31" i="31"/>
  <c r="DH31" i="31"/>
  <c r="DG31" i="31"/>
  <c r="DF31" i="31"/>
  <c r="DE31" i="31"/>
  <c r="DD31" i="31"/>
  <c r="DC31" i="31"/>
  <c r="DB31" i="31"/>
  <c r="DA31" i="31"/>
  <c r="CZ31" i="31"/>
  <c r="CY31" i="31"/>
  <c r="CX31" i="31"/>
  <c r="CW31" i="31"/>
  <c r="CV31" i="31"/>
  <c r="CU31" i="31"/>
  <c r="CT31" i="31"/>
  <c r="CS31" i="31"/>
  <c r="CR31" i="31"/>
  <c r="CQ31" i="31"/>
  <c r="CP31" i="31"/>
  <c r="CO31" i="31"/>
  <c r="CN31" i="31"/>
  <c r="CM31" i="31"/>
  <c r="CL31" i="31"/>
  <c r="CK31" i="31"/>
  <c r="CJ31" i="31"/>
  <c r="CI31" i="31"/>
  <c r="CH31" i="31"/>
  <c r="CG31" i="31"/>
  <c r="CF31" i="31"/>
  <c r="CE31" i="31"/>
  <c r="CD31" i="31"/>
  <c r="CC31" i="31"/>
  <c r="CB31" i="31"/>
  <c r="CA31" i="31"/>
  <c r="BZ31" i="31"/>
  <c r="BY31" i="31"/>
  <c r="BX31" i="31"/>
  <c r="BW31" i="31"/>
  <c r="BV31" i="31"/>
  <c r="BU31" i="31"/>
  <c r="BT31" i="31"/>
  <c r="BS31" i="31"/>
  <c r="BR31" i="31"/>
  <c r="BQ31" i="31"/>
  <c r="BP31" i="31"/>
  <c r="BO31" i="31"/>
  <c r="BN31" i="31"/>
  <c r="BM31" i="31"/>
  <c r="DK30" i="31"/>
  <c r="DH30" i="31"/>
  <c r="DG30" i="31"/>
  <c r="DF30" i="31"/>
  <c r="DE30" i="31"/>
  <c r="DD30" i="31"/>
  <c r="DC30" i="31"/>
  <c r="DB30" i="31"/>
  <c r="DA30" i="31"/>
  <c r="CZ30" i="31"/>
  <c r="CY30" i="31"/>
  <c r="CX30" i="31"/>
  <c r="CW30" i="31"/>
  <c r="CV30" i="31"/>
  <c r="CU30" i="31"/>
  <c r="CT30" i="31"/>
  <c r="CS30" i="31"/>
  <c r="CR30" i="31"/>
  <c r="CQ30" i="31"/>
  <c r="CP30" i="31"/>
  <c r="CO30" i="31"/>
  <c r="CN30" i="31"/>
  <c r="CM30" i="31"/>
  <c r="CL30" i="31"/>
  <c r="CK30" i="31"/>
  <c r="CJ30" i="31"/>
  <c r="CI30" i="31"/>
  <c r="CH30" i="31"/>
  <c r="CG30" i="31"/>
  <c r="CF30" i="31"/>
  <c r="CE30" i="31"/>
  <c r="CD30" i="31"/>
  <c r="CC30" i="31"/>
  <c r="CB30" i="31"/>
  <c r="CA30" i="31"/>
  <c r="BZ30" i="31"/>
  <c r="BY30" i="31"/>
  <c r="BX30" i="31"/>
  <c r="BW30" i="31"/>
  <c r="BV30" i="31"/>
  <c r="BU30" i="31"/>
  <c r="BT30" i="31"/>
  <c r="BS30" i="31"/>
  <c r="BR30" i="31"/>
  <c r="BQ30" i="31"/>
  <c r="BP30" i="31"/>
  <c r="BO30" i="31"/>
  <c r="BN30" i="31"/>
  <c r="BM30" i="31"/>
  <c r="DK29" i="31"/>
  <c r="DH29" i="31"/>
  <c r="DG29" i="31"/>
  <c r="DF29" i="31"/>
  <c r="DE29" i="31"/>
  <c r="DD29" i="31"/>
  <c r="DC29" i="31"/>
  <c r="DB29" i="31"/>
  <c r="DA29" i="31"/>
  <c r="CZ29" i="31"/>
  <c r="CY29" i="31"/>
  <c r="CX29" i="31"/>
  <c r="CW29" i="31"/>
  <c r="CV29" i="31"/>
  <c r="CU29" i="31"/>
  <c r="CT29" i="31"/>
  <c r="CS29" i="31"/>
  <c r="CR29" i="31"/>
  <c r="CQ29" i="31"/>
  <c r="CP29" i="31"/>
  <c r="CO29" i="31"/>
  <c r="CN29" i="31"/>
  <c r="CM29" i="31"/>
  <c r="CL29" i="31"/>
  <c r="CK29" i="31"/>
  <c r="CJ29" i="31"/>
  <c r="CI29" i="31"/>
  <c r="CH29" i="31"/>
  <c r="CG29" i="31"/>
  <c r="CF29" i="31"/>
  <c r="CE29" i="31"/>
  <c r="CD29" i="31"/>
  <c r="CC29" i="31"/>
  <c r="CB29" i="31"/>
  <c r="CA29" i="31"/>
  <c r="BZ29" i="31"/>
  <c r="BY29" i="31"/>
  <c r="BX29" i="31"/>
  <c r="BW29" i="31"/>
  <c r="BV29" i="31"/>
  <c r="BU29" i="31"/>
  <c r="BT29" i="31"/>
  <c r="BS29" i="31"/>
  <c r="BR29" i="31"/>
  <c r="BQ29" i="31"/>
  <c r="BP29" i="31"/>
  <c r="BO29" i="31"/>
  <c r="BN29" i="31"/>
  <c r="BM29" i="31"/>
  <c r="DK28" i="31"/>
  <c r="DH28" i="31"/>
  <c r="DG28" i="31"/>
  <c r="DF28" i="31"/>
  <c r="DE28" i="31"/>
  <c r="DD28" i="31"/>
  <c r="DC28" i="31"/>
  <c r="DB28" i="31"/>
  <c r="DA28" i="31"/>
  <c r="CZ28" i="31"/>
  <c r="CY28" i="31"/>
  <c r="CX28" i="31"/>
  <c r="CW28" i="31"/>
  <c r="CV28" i="31"/>
  <c r="CU28" i="31"/>
  <c r="CT28" i="31"/>
  <c r="CS28" i="31"/>
  <c r="CR28" i="31"/>
  <c r="CQ28" i="31"/>
  <c r="CP28" i="31"/>
  <c r="CO28" i="31"/>
  <c r="CN28" i="31"/>
  <c r="CM28" i="31"/>
  <c r="CL28" i="31"/>
  <c r="CK28" i="31"/>
  <c r="CJ28" i="31"/>
  <c r="CI28" i="31"/>
  <c r="CH28" i="31"/>
  <c r="CG28" i="31"/>
  <c r="CF28" i="31"/>
  <c r="CE28" i="31"/>
  <c r="CD28" i="31"/>
  <c r="CC28" i="31"/>
  <c r="CB28" i="31"/>
  <c r="CA28" i="31"/>
  <c r="BZ28" i="31"/>
  <c r="BY28" i="31"/>
  <c r="BX28" i="31"/>
  <c r="BW28" i="31"/>
  <c r="BV28" i="31"/>
  <c r="BU28" i="31"/>
  <c r="BT28" i="31"/>
  <c r="BS28" i="31"/>
  <c r="BR28" i="31"/>
  <c r="BQ28" i="31"/>
  <c r="BP28" i="31"/>
  <c r="BO28" i="31"/>
  <c r="BN28" i="31"/>
  <c r="BM28" i="31"/>
  <c r="DK27" i="31"/>
  <c r="DH27" i="31"/>
  <c r="DG27" i="31"/>
  <c r="DF27" i="31"/>
  <c r="DE27" i="31"/>
  <c r="DD27" i="31"/>
  <c r="DC27" i="31"/>
  <c r="DB27" i="31"/>
  <c r="DA27" i="31"/>
  <c r="CZ27" i="31"/>
  <c r="CY27" i="31"/>
  <c r="CX27" i="31"/>
  <c r="CW27" i="31"/>
  <c r="CV27" i="31"/>
  <c r="CU27" i="31"/>
  <c r="CT27" i="31"/>
  <c r="CS27" i="31"/>
  <c r="CR27" i="31"/>
  <c r="CQ27" i="31"/>
  <c r="CP27" i="31"/>
  <c r="CO27" i="31"/>
  <c r="CN27" i="31"/>
  <c r="CM27" i="31"/>
  <c r="CL27" i="31"/>
  <c r="CK27" i="31"/>
  <c r="CJ27" i="31"/>
  <c r="CI27" i="31"/>
  <c r="CH27" i="31"/>
  <c r="CG27" i="31"/>
  <c r="CF27" i="31"/>
  <c r="CE27" i="31"/>
  <c r="CD27" i="31"/>
  <c r="CC27" i="31"/>
  <c r="CB27" i="31"/>
  <c r="CA27" i="31"/>
  <c r="BZ27" i="31"/>
  <c r="BY27" i="31"/>
  <c r="BX27" i="31"/>
  <c r="BW27" i="31"/>
  <c r="BV27" i="31"/>
  <c r="BU27" i="31"/>
  <c r="BT27" i="31"/>
  <c r="BS27" i="31"/>
  <c r="BR27" i="31"/>
  <c r="BQ27" i="31"/>
  <c r="BP27" i="31"/>
  <c r="BO27" i="31"/>
  <c r="BN27" i="31"/>
  <c r="BM27" i="31"/>
  <c r="DK26" i="31"/>
  <c r="DH26" i="31"/>
  <c r="DG26" i="31"/>
  <c r="DF26" i="31"/>
  <c r="DE26" i="31"/>
  <c r="DD26" i="31"/>
  <c r="DC26" i="31"/>
  <c r="DB26" i="31"/>
  <c r="DA26" i="31"/>
  <c r="CZ26" i="31"/>
  <c r="CY26" i="31"/>
  <c r="CX26" i="31"/>
  <c r="CW26" i="31"/>
  <c r="CV26" i="31"/>
  <c r="CU26" i="31"/>
  <c r="CT26" i="31"/>
  <c r="CS26" i="31"/>
  <c r="CR26" i="31"/>
  <c r="CQ26" i="31"/>
  <c r="CP26" i="31"/>
  <c r="CO26" i="31"/>
  <c r="CN26" i="31"/>
  <c r="CM26" i="31"/>
  <c r="CL26" i="31"/>
  <c r="CK26" i="31"/>
  <c r="CJ26" i="31"/>
  <c r="CI26" i="31"/>
  <c r="CH26" i="31"/>
  <c r="CG26" i="31"/>
  <c r="CF26" i="31"/>
  <c r="CE26" i="31"/>
  <c r="CD26" i="31"/>
  <c r="CC26" i="31"/>
  <c r="CB26" i="31"/>
  <c r="CA26" i="31"/>
  <c r="BZ26" i="31"/>
  <c r="BY26" i="31"/>
  <c r="BX26" i="31"/>
  <c r="BW26" i="31"/>
  <c r="BV26" i="31"/>
  <c r="BU26" i="31"/>
  <c r="BT26" i="31"/>
  <c r="BS26" i="31"/>
  <c r="BR26" i="31"/>
  <c r="BQ26" i="31"/>
  <c r="BP26" i="31"/>
  <c r="BO26" i="31"/>
  <c r="BN26" i="31"/>
  <c r="BM26" i="31"/>
  <c r="DK25" i="31"/>
  <c r="DH25" i="31"/>
  <c r="DG25" i="31"/>
  <c r="DF25" i="31"/>
  <c r="DE25" i="31"/>
  <c r="DD25" i="31"/>
  <c r="DC25" i="31"/>
  <c r="DB25" i="31"/>
  <c r="DA25" i="31"/>
  <c r="CZ25" i="31"/>
  <c r="CY25" i="31"/>
  <c r="CX25" i="31"/>
  <c r="CW25" i="31"/>
  <c r="CV25" i="31"/>
  <c r="CU25" i="31"/>
  <c r="CT25" i="31"/>
  <c r="CS25" i="31"/>
  <c r="CR25" i="31"/>
  <c r="CQ25" i="31"/>
  <c r="CP25" i="31"/>
  <c r="CO25" i="31"/>
  <c r="CN25" i="31"/>
  <c r="CM25" i="31"/>
  <c r="CL25" i="31"/>
  <c r="CK25" i="31"/>
  <c r="CJ25" i="31"/>
  <c r="CI25" i="31"/>
  <c r="CH25" i="31"/>
  <c r="CG25" i="31"/>
  <c r="CF25" i="31"/>
  <c r="CE25" i="31"/>
  <c r="CD25" i="31"/>
  <c r="CC25" i="31"/>
  <c r="CB25" i="31"/>
  <c r="CA25" i="31"/>
  <c r="BZ25" i="31"/>
  <c r="BY25" i="31"/>
  <c r="BX25" i="31"/>
  <c r="BW25" i="31"/>
  <c r="BV25" i="31"/>
  <c r="BU25" i="31"/>
  <c r="BT25" i="31"/>
  <c r="BS25" i="31"/>
  <c r="BR25" i="31"/>
  <c r="BQ25" i="31"/>
  <c r="BP25" i="31"/>
  <c r="BO25" i="31"/>
  <c r="BN25" i="31"/>
  <c r="BM25" i="31"/>
  <c r="DK24" i="31"/>
  <c r="DH24" i="31"/>
  <c r="DG24" i="31"/>
  <c r="DF24" i="31"/>
  <c r="DE24" i="31"/>
  <c r="DD24" i="31"/>
  <c r="DC24" i="31"/>
  <c r="DB24" i="31"/>
  <c r="DA24" i="31"/>
  <c r="CZ24" i="31"/>
  <c r="CY24" i="31"/>
  <c r="CX24" i="31"/>
  <c r="CW24" i="31"/>
  <c r="CV24" i="31"/>
  <c r="CU24" i="31"/>
  <c r="CT24" i="31"/>
  <c r="CS24" i="31"/>
  <c r="CR24" i="31"/>
  <c r="CQ24" i="31"/>
  <c r="CP24" i="31"/>
  <c r="CO24" i="31"/>
  <c r="CN24" i="31"/>
  <c r="CM24" i="31"/>
  <c r="CL24" i="31"/>
  <c r="CK24" i="31"/>
  <c r="CJ24" i="31"/>
  <c r="CI24" i="31"/>
  <c r="CH24" i="31"/>
  <c r="CG24" i="31"/>
  <c r="CF24" i="31"/>
  <c r="CE24" i="31"/>
  <c r="CD24" i="31"/>
  <c r="CC24" i="31"/>
  <c r="CB24" i="31"/>
  <c r="CA24" i="31"/>
  <c r="BZ24" i="31"/>
  <c r="BY24" i="31"/>
  <c r="BX24" i="31"/>
  <c r="BW24" i="31"/>
  <c r="BV24" i="31"/>
  <c r="BU24" i="31"/>
  <c r="BT24" i="31"/>
  <c r="BS24" i="31"/>
  <c r="BR24" i="31"/>
  <c r="BQ24" i="31"/>
  <c r="BP24" i="31"/>
  <c r="BO24" i="31"/>
  <c r="BN24" i="31"/>
  <c r="BM24" i="31"/>
  <c r="DK23" i="31"/>
  <c r="DH23" i="31"/>
  <c r="DG23" i="31"/>
  <c r="DF23" i="31"/>
  <c r="DE23" i="31"/>
  <c r="DD23" i="31"/>
  <c r="DC23" i="31"/>
  <c r="DB23" i="31"/>
  <c r="DA23" i="31"/>
  <c r="CZ23" i="31"/>
  <c r="CY23" i="31"/>
  <c r="CX23" i="31"/>
  <c r="CW23" i="31"/>
  <c r="CV23" i="31"/>
  <c r="CU23" i="31"/>
  <c r="CT23" i="31"/>
  <c r="CS23" i="31"/>
  <c r="CR23" i="31"/>
  <c r="CQ23" i="31"/>
  <c r="CP23" i="31"/>
  <c r="CO23" i="31"/>
  <c r="CN23" i="31"/>
  <c r="CM23" i="31"/>
  <c r="CL23" i="31"/>
  <c r="CK23" i="31"/>
  <c r="CJ23" i="31"/>
  <c r="CI23" i="31"/>
  <c r="CH23" i="31"/>
  <c r="CG23" i="31"/>
  <c r="CF23" i="31"/>
  <c r="CE23" i="31"/>
  <c r="CD23" i="31"/>
  <c r="CC23" i="31"/>
  <c r="CB23" i="31"/>
  <c r="CA23" i="31"/>
  <c r="BZ23" i="31"/>
  <c r="BY23" i="31"/>
  <c r="BX23" i="31"/>
  <c r="BW23" i="31"/>
  <c r="BV23" i="31"/>
  <c r="BU23" i="31"/>
  <c r="BT23" i="31"/>
  <c r="BS23" i="31"/>
  <c r="BR23" i="31"/>
  <c r="BQ23" i="31"/>
  <c r="BP23" i="31"/>
  <c r="BO23" i="31"/>
  <c r="BN23" i="31"/>
  <c r="BM23" i="31"/>
  <c r="DK22" i="31"/>
  <c r="DH22" i="31"/>
  <c r="DG22" i="31"/>
  <c r="DF22" i="31"/>
  <c r="DE22" i="31"/>
  <c r="DD22" i="31"/>
  <c r="DC22" i="31"/>
  <c r="DB22" i="31"/>
  <c r="DA22" i="31"/>
  <c r="CZ22" i="31"/>
  <c r="CY22" i="31"/>
  <c r="CX22" i="31"/>
  <c r="CW22" i="31"/>
  <c r="CV22" i="31"/>
  <c r="CU22" i="31"/>
  <c r="CT22" i="31"/>
  <c r="CS22" i="31"/>
  <c r="CR22" i="31"/>
  <c r="CQ22" i="31"/>
  <c r="CP22" i="31"/>
  <c r="CO22" i="31"/>
  <c r="CN22" i="31"/>
  <c r="CM22" i="31"/>
  <c r="CL22" i="31"/>
  <c r="CK22" i="31"/>
  <c r="CJ22" i="31"/>
  <c r="CI22" i="31"/>
  <c r="CH22" i="31"/>
  <c r="CG22" i="31"/>
  <c r="CF22" i="31"/>
  <c r="CE22" i="31"/>
  <c r="CD22" i="31"/>
  <c r="CC22" i="31"/>
  <c r="CB22" i="31"/>
  <c r="CA22" i="31"/>
  <c r="BZ22" i="31"/>
  <c r="BY22" i="31"/>
  <c r="BX22" i="31"/>
  <c r="BW22" i="31"/>
  <c r="BV22" i="31"/>
  <c r="BU22" i="31"/>
  <c r="BT22" i="31"/>
  <c r="BS22" i="31"/>
  <c r="BR22" i="31"/>
  <c r="BQ22" i="31"/>
  <c r="BP22" i="31"/>
  <c r="BO22" i="31"/>
  <c r="BN22" i="31"/>
  <c r="BM22" i="31"/>
  <c r="DK21" i="31"/>
  <c r="DH21" i="31"/>
  <c r="DG21" i="31"/>
  <c r="DF21" i="31"/>
  <c r="DE21" i="31"/>
  <c r="DD21" i="31"/>
  <c r="DC21" i="31"/>
  <c r="DB21" i="31"/>
  <c r="DA21" i="31"/>
  <c r="CZ21" i="31"/>
  <c r="CY21" i="31"/>
  <c r="CX21" i="31"/>
  <c r="CW21" i="31"/>
  <c r="CV21" i="31"/>
  <c r="CU21" i="31"/>
  <c r="CT21" i="31"/>
  <c r="CS21" i="31"/>
  <c r="CR21" i="31"/>
  <c r="CQ21" i="31"/>
  <c r="CP21" i="31"/>
  <c r="CO21" i="31"/>
  <c r="CN21" i="31"/>
  <c r="CM21" i="31"/>
  <c r="CL21" i="31"/>
  <c r="CK21" i="31"/>
  <c r="CJ21" i="31"/>
  <c r="CI21" i="31"/>
  <c r="CH21" i="31"/>
  <c r="CG21" i="31"/>
  <c r="CF21" i="31"/>
  <c r="CE21" i="31"/>
  <c r="CD21" i="31"/>
  <c r="CC21" i="31"/>
  <c r="CB21" i="31"/>
  <c r="CA21" i="31"/>
  <c r="BZ21" i="31"/>
  <c r="BY21" i="31"/>
  <c r="BX21" i="31"/>
  <c r="BW21" i="31"/>
  <c r="BV21" i="31"/>
  <c r="BU21" i="31"/>
  <c r="BT21" i="31"/>
  <c r="BS21" i="31"/>
  <c r="BR21" i="31"/>
  <c r="BQ21" i="31"/>
  <c r="BP21" i="31"/>
  <c r="BO21" i="31"/>
  <c r="BN21" i="31"/>
  <c r="BM21" i="31"/>
  <c r="DK20" i="31"/>
  <c r="DH20" i="31"/>
  <c r="DG20" i="31"/>
  <c r="DF20" i="31"/>
  <c r="DE20" i="31"/>
  <c r="DD20" i="31"/>
  <c r="DC20" i="31"/>
  <c r="DB20" i="31"/>
  <c r="DA20" i="31"/>
  <c r="CZ20" i="31"/>
  <c r="CY20" i="31"/>
  <c r="CX20" i="31"/>
  <c r="CW20" i="31"/>
  <c r="CV20" i="31"/>
  <c r="CU20" i="31"/>
  <c r="CT20" i="31"/>
  <c r="CS20" i="31"/>
  <c r="CR20" i="31"/>
  <c r="CQ20" i="31"/>
  <c r="CP20" i="31"/>
  <c r="CO20" i="31"/>
  <c r="CN20" i="31"/>
  <c r="CM20" i="31"/>
  <c r="CL20" i="31"/>
  <c r="CK20" i="31"/>
  <c r="CJ20" i="31"/>
  <c r="CI20" i="31"/>
  <c r="CH20" i="31"/>
  <c r="CG20" i="31"/>
  <c r="CF20" i="31"/>
  <c r="CE20" i="31"/>
  <c r="CD20" i="31"/>
  <c r="CC20" i="31"/>
  <c r="CB20" i="31"/>
  <c r="CA20" i="31"/>
  <c r="BZ20" i="31"/>
  <c r="BY20" i="31"/>
  <c r="BX20" i="31"/>
  <c r="BW20" i="31"/>
  <c r="BV20" i="31"/>
  <c r="BU20" i="31"/>
  <c r="BT20" i="31"/>
  <c r="BS20" i="31"/>
  <c r="BR20" i="31"/>
  <c r="BQ20" i="31"/>
  <c r="BP20" i="31"/>
  <c r="BO20" i="31"/>
  <c r="BN20" i="31"/>
  <c r="BM20" i="31"/>
  <c r="DK19" i="31"/>
  <c r="DH19" i="31"/>
  <c r="DG19" i="31"/>
  <c r="DF19" i="31"/>
  <c r="DE19" i="31"/>
  <c r="DD19" i="31"/>
  <c r="DC19" i="31"/>
  <c r="DB19" i="31"/>
  <c r="DA19" i="31"/>
  <c r="CZ19" i="31"/>
  <c r="CY19" i="31"/>
  <c r="CX19" i="31"/>
  <c r="CW19" i="31"/>
  <c r="CV19" i="31"/>
  <c r="CU19" i="31"/>
  <c r="CT19" i="31"/>
  <c r="CS19" i="31"/>
  <c r="CR19" i="31"/>
  <c r="CQ19" i="31"/>
  <c r="CP19" i="31"/>
  <c r="CO19" i="31"/>
  <c r="CN19" i="31"/>
  <c r="CM19" i="31"/>
  <c r="CL19" i="31"/>
  <c r="CK19" i="31"/>
  <c r="CJ19" i="31"/>
  <c r="CI19" i="31"/>
  <c r="CH19" i="31"/>
  <c r="CG19" i="31"/>
  <c r="CF19" i="31"/>
  <c r="CE19" i="31"/>
  <c r="CD19" i="31"/>
  <c r="CC19" i="31"/>
  <c r="CB19" i="31"/>
  <c r="CA19" i="31"/>
  <c r="BZ19" i="31"/>
  <c r="BY19" i="31"/>
  <c r="BX19" i="31"/>
  <c r="BW19" i="31"/>
  <c r="BV19" i="31"/>
  <c r="BU19" i="31"/>
  <c r="BT19" i="31"/>
  <c r="BS19" i="31"/>
  <c r="BR19" i="31"/>
  <c r="BQ19" i="31"/>
  <c r="BP19" i="31"/>
  <c r="BO19" i="31"/>
  <c r="BN19" i="31"/>
  <c r="BM19" i="31"/>
  <c r="DK18" i="31"/>
  <c r="DH18" i="31"/>
  <c r="DG18" i="31"/>
  <c r="DF18" i="31"/>
  <c r="DE18" i="31"/>
  <c r="DD18" i="31"/>
  <c r="DC18" i="31"/>
  <c r="DB18" i="31"/>
  <c r="DA18" i="31"/>
  <c r="CZ18" i="31"/>
  <c r="CY18" i="31"/>
  <c r="CX18" i="31"/>
  <c r="CW18" i="31"/>
  <c r="CV18" i="31"/>
  <c r="CU18" i="31"/>
  <c r="CT18" i="31"/>
  <c r="CS18" i="31"/>
  <c r="CR18" i="31"/>
  <c r="CQ18" i="31"/>
  <c r="CP18" i="31"/>
  <c r="CO18" i="31"/>
  <c r="CN18" i="31"/>
  <c r="CM18" i="31"/>
  <c r="CL18" i="31"/>
  <c r="CK18" i="31"/>
  <c r="CJ18" i="31"/>
  <c r="CI18" i="31"/>
  <c r="CH18" i="31"/>
  <c r="CG18" i="31"/>
  <c r="CF18" i="31"/>
  <c r="CE18" i="31"/>
  <c r="CD18" i="31"/>
  <c r="CC18" i="31"/>
  <c r="CB18" i="31"/>
  <c r="CA18" i="31"/>
  <c r="BZ18" i="31"/>
  <c r="BY18" i="31"/>
  <c r="BX18" i="31"/>
  <c r="BW18" i="31"/>
  <c r="BV18" i="31"/>
  <c r="BU18" i="31"/>
  <c r="BT18" i="31"/>
  <c r="BS18" i="31"/>
  <c r="BR18" i="31"/>
  <c r="BQ18" i="31"/>
  <c r="BP18" i="31"/>
  <c r="BO18" i="31"/>
  <c r="BN18" i="31"/>
  <c r="BM18" i="31"/>
  <c r="DK17" i="31"/>
  <c r="DH17" i="31"/>
  <c r="DG17" i="31"/>
  <c r="DF17" i="31"/>
  <c r="DE17" i="31"/>
  <c r="DD17" i="31"/>
  <c r="DC17" i="31"/>
  <c r="DB17" i="31"/>
  <c r="DA17" i="31"/>
  <c r="CZ17" i="31"/>
  <c r="CY17" i="31"/>
  <c r="CX17" i="31"/>
  <c r="CW17" i="31"/>
  <c r="CV17" i="31"/>
  <c r="CU17" i="31"/>
  <c r="CT17" i="31"/>
  <c r="CS17" i="31"/>
  <c r="CR17" i="31"/>
  <c r="CQ17" i="31"/>
  <c r="CP17" i="31"/>
  <c r="CO17" i="31"/>
  <c r="CN17" i="31"/>
  <c r="CM17" i="31"/>
  <c r="CL17" i="31"/>
  <c r="CK17" i="31"/>
  <c r="CJ17" i="31"/>
  <c r="CI17" i="31"/>
  <c r="CH17" i="31"/>
  <c r="CG17" i="31"/>
  <c r="CF17" i="31"/>
  <c r="CE17" i="31"/>
  <c r="CD17" i="31"/>
  <c r="CC17" i="31"/>
  <c r="CB17" i="31"/>
  <c r="CA17" i="31"/>
  <c r="BZ17" i="31"/>
  <c r="BY17" i="31"/>
  <c r="BX17" i="31"/>
  <c r="BW17" i="31"/>
  <c r="BV17" i="31"/>
  <c r="BU17" i="31"/>
  <c r="BT17" i="31"/>
  <c r="BS17" i="31"/>
  <c r="BR17" i="31"/>
  <c r="BQ17" i="31"/>
  <c r="BP17" i="31"/>
  <c r="BO17" i="31"/>
  <c r="BN17" i="31"/>
  <c r="BM17" i="31"/>
  <c r="DK16" i="31"/>
  <c r="DH16" i="31"/>
  <c r="DG16" i="31"/>
  <c r="DF16" i="31"/>
  <c r="DE16" i="31"/>
  <c r="DD16" i="31"/>
  <c r="DC16" i="31"/>
  <c r="DB16" i="31"/>
  <c r="DA16" i="31"/>
  <c r="CZ16" i="31"/>
  <c r="CY16" i="31"/>
  <c r="CX16" i="31"/>
  <c r="CW16" i="31"/>
  <c r="CV16" i="31"/>
  <c r="CU16" i="31"/>
  <c r="CT16" i="31"/>
  <c r="CS16" i="31"/>
  <c r="CR16" i="31"/>
  <c r="CQ16" i="31"/>
  <c r="CP16" i="31"/>
  <c r="CO16" i="31"/>
  <c r="CN16" i="31"/>
  <c r="CM16" i="31"/>
  <c r="CL16" i="31"/>
  <c r="CK16" i="31"/>
  <c r="CJ16" i="31"/>
  <c r="CI16" i="31"/>
  <c r="CH16" i="31"/>
  <c r="CG16" i="31"/>
  <c r="CF16" i="31"/>
  <c r="CE16" i="31"/>
  <c r="CD16" i="31"/>
  <c r="CC16" i="31"/>
  <c r="CB16" i="31"/>
  <c r="CA16" i="31"/>
  <c r="BZ16" i="31"/>
  <c r="BY16" i="31"/>
  <c r="BX16" i="31"/>
  <c r="BW16" i="31"/>
  <c r="BV16" i="31"/>
  <c r="BU16" i="31"/>
  <c r="BT16" i="31"/>
  <c r="BS16" i="31"/>
  <c r="BR16" i="31"/>
  <c r="BQ16" i="31"/>
  <c r="BP16" i="31"/>
  <c r="BO16" i="31"/>
  <c r="BN16" i="31"/>
  <c r="BM16" i="31"/>
  <c r="DK15" i="31"/>
  <c r="DH15" i="31"/>
  <c r="DG15" i="31"/>
  <c r="DF15" i="31"/>
  <c r="DE15" i="31"/>
  <c r="DD15" i="31"/>
  <c r="DC15" i="31"/>
  <c r="DB15" i="31"/>
  <c r="DA15" i="31"/>
  <c r="CZ15" i="31"/>
  <c r="CY15" i="31"/>
  <c r="CX15" i="31"/>
  <c r="CW15" i="31"/>
  <c r="CV15" i="31"/>
  <c r="CU15" i="31"/>
  <c r="CT15" i="31"/>
  <c r="CS15" i="31"/>
  <c r="CR15" i="31"/>
  <c r="CQ15" i="31"/>
  <c r="CP15" i="31"/>
  <c r="CO15" i="31"/>
  <c r="CN15" i="31"/>
  <c r="CM15" i="31"/>
  <c r="CL15" i="31"/>
  <c r="CK15" i="31"/>
  <c r="CJ15" i="31"/>
  <c r="CI15" i="31"/>
  <c r="CH15" i="31"/>
  <c r="CG15" i="31"/>
  <c r="CF15" i="31"/>
  <c r="CE15" i="31"/>
  <c r="CD15" i="31"/>
  <c r="CC15" i="31"/>
  <c r="CB15" i="31"/>
  <c r="CA15" i="31"/>
  <c r="BZ15" i="31"/>
  <c r="BY15" i="31"/>
  <c r="BX15" i="31"/>
  <c r="BW15" i="31"/>
  <c r="BV15" i="31"/>
  <c r="BU15" i="31"/>
  <c r="BT15" i="31"/>
  <c r="BS15" i="31"/>
  <c r="BR15" i="31"/>
  <c r="BQ15" i="31"/>
  <c r="BP15" i="31"/>
  <c r="BO15" i="31"/>
  <c r="BN15" i="31"/>
  <c r="BM15" i="31"/>
  <c r="DK14" i="31"/>
  <c r="DH14" i="31"/>
  <c r="DG14" i="31"/>
  <c r="DF14" i="31"/>
  <c r="DE14" i="31"/>
  <c r="DD14" i="31"/>
  <c r="DC14" i="31"/>
  <c r="DB14" i="31"/>
  <c r="DA14" i="31"/>
  <c r="CZ14" i="31"/>
  <c r="CY14" i="31"/>
  <c r="CX14" i="31"/>
  <c r="CW14" i="31"/>
  <c r="CV14" i="31"/>
  <c r="CU14" i="31"/>
  <c r="CT14" i="31"/>
  <c r="CS14" i="31"/>
  <c r="CR14" i="31"/>
  <c r="CQ14" i="31"/>
  <c r="CP14" i="31"/>
  <c r="CO14" i="31"/>
  <c r="CN14" i="31"/>
  <c r="CM14" i="31"/>
  <c r="CL14" i="31"/>
  <c r="CK14" i="31"/>
  <c r="CJ14" i="31"/>
  <c r="CI14" i="31"/>
  <c r="CH14" i="31"/>
  <c r="CG14" i="31"/>
  <c r="CF14" i="31"/>
  <c r="CE14" i="31"/>
  <c r="CD14" i="31"/>
  <c r="CC14" i="31"/>
  <c r="CB14" i="31"/>
  <c r="CA14" i="31"/>
  <c r="BZ14" i="31"/>
  <c r="BY14" i="31"/>
  <c r="BX14" i="31"/>
  <c r="BW14" i="31"/>
  <c r="BV14" i="31"/>
  <c r="BU14" i="31"/>
  <c r="BT14" i="31"/>
  <c r="BS14" i="31"/>
  <c r="BR14" i="31"/>
  <c r="BQ14" i="31"/>
  <c r="BP14" i="31"/>
  <c r="BO14" i="31"/>
  <c r="BN14" i="31"/>
  <c r="BM14" i="31"/>
  <c r="DK13" i="31"/>
  <c r="DH13" i="31"/>
  <c r="DG13" i="31"/>
  <c r="DF13" i="31"/>
  <c r="DE13" i="31"/>
  <c r="DD13" i="31"/>
  <c r="DC13" i="31"/>
  <c r="DB13" i="31"/>
  <c r="DA13" i="31"/>
  <c r="CZ13" i="31"/>
  <c r="CY13" i="31"/>
  <c r="CX13" i="31"/>
  <c r="CW13" i="31"/>
  <c r="CV13" i="31"/>
  <c r="CU13" i="31"/>
  <c r="CT13" i="31"/>
  <c r="CS13" i="31"/>
  <c r="CR13" i="31"/>
  <c r="CQ13" i="31"/>
  <c r="CP13" i="31"/>
  <c r="CO13" i="31"/>
  <c r="CN13" i="31"/>
  <c r="CM13" i="31"/>
  <c r="CL13" i="31"/>
  <c r="CK13" i="31"/>
  <c r="CJ13" i="31"/>
  <c r="CI13" i="31"/>
  <c r="CH13" i="31"/>
  <c r="CG13" i="31"/>
  <c r="CF13" i="31"/>
  <c r="CE13" i="31"/>
  <c r="CD13" i="31"/>
  <c r="CC13" i="31"/>
  <c r="CB13" i="31"/>
  <c r="CA13" i="31"/>
  <c r="BZ13" i="31"/>
  <c r="BY13" i="31"/>
  <c r="BX13" i="31"/>
  <c r="BW13" i="31"/>
  <c r="BV13" i="31"/>
  <c r="BU13" i="31"/>
  <c r="BT13" i="31"/>
  <c r="BS13" i="31"/>
  <c r="BR13" i="31"/>
  <c r="BQ13" i="31"/>
  <c r="BP13" i="31"/>
  <c r="BO13" i="31"/>
  <c r="BN13" i="31"/>
  <c r="BM13" i="31"/>
  <c r="DK12" i="31"/>
  <c r="DH12" i="31"/>
  <c r="DG12" i="31"/>
  <c r="DF12" i="31"/>
  <c r="DE12" i="31"/>
  <c r="DD12" i="31"/>
  <c r="DC12" i="31"/>
  <c r="DB12" i="31"/>
  <c r="DA12" i="31"/>
  <c r="CZ12" i="31"/>
  <c r="CY12" i="31"/>
  <c r="CX12" i="31"/>
  <c r="CW12" i="31"/>
  <c r="CV12" i="31"/>
  <c r="CU12" i="31"/>
  <c r="CT12" i="31"/>
  <c r="CS12" i="31"/>
  <c r="CR12" i="31"/>
  <c r="CQ12" i="31"/>
  <c r="CP12" i="31"/>
  <c r="CO12" i="31"/>
  <c r="CN12" i="31"/>
  <c r="CM12" i="31"/>
  <c r="CL12" i="31"/>
  <c r="CK12" i="31"/>
  <c r="CJ12" i="31"/>
  <c r="CI12" i="31"/>
  <c r="CH12" i="31"/>
  <c r="CG12" i="31"/>
  <c r="CF12" i="31"/>
  <c r="CE12" i="31"/>
  <c r="CD12" i="31"/>
  <c r="CC12" i="31"/>
  <c r="CB12" i="31"/>
  <c r="CA12" i="31"/>
  <c r="BZ12" i="31"/>
  <c r="BY12" i="31"/>
  <c r="BX12" i="31"/>
  <c r="BW12" i="31"/>
  <c r="BV12" i="31"/>
  <c r="BU12" i="31"/>
  <c r="BT12" i="31"/>
  <c r="BS12" i="31"/>
  <c r="BR12" i="31"/>
  <c r="BQ12" i="31"/>
  <c r="BP12" i="31"/>
  <c r="BO12" i="31"/>
  <c r="BN12" i="31"/>
  <c r="BM12" i="31"/>
  <c r="DK11" i="31"/>
  <c r="DH11" i="31"/>
  <c r="DG11" i="31"/>
  <c r="DF11" i="31"/>
  <c r="DE11" i="31"/>
  <c r="DD11" i="31"/>
  <c r="DC11" i="31"/>
  <c r="DB11" i="31"/>
  <c r="DA11" i="31"/>
  <c r="CZ11" i="31"/>
  <c r="CY11" i="31"/>
  <c r="CX11" i="31"/>
  <c r="CW11" i="31"/>
  <c r="CV11" i="31"/>
  <c r="CU11" i="31"/>
  <c r="CT11" i="31"/>
  <c r="CS11" i="31"/>
  <c r="CR11" i="31"/>
  <c r="CQ11" i="31"/>
  <c r="CP11" i="31"/>
  <c r="CO11" i="31"/>
  <c r="CN11" i="31"/>
  <c r="CM11" i="31"/>
  <c r="CL11" i="31"/>
  <c r="CK11" i="31"/>
  <c r="CJ11" i="31"/>
  <c r="CI11" i="31"/>
  <c r="CH11" i="31"/>
  <c r="CG11" i="31"/>
  <c r="CF11" i="31"/>
  <c r="CE11" i="31"/>
  <c r="CD11" i="31"/>
  <c r="CC11" i="31"/>
  <c r="CB11" i="31"/>
  <c r="CA11" i="31"/>
  <c r="BZ11" i="31"/>
  <c r="BY11" i="31"/>
  <c r="BX11" i="31"/>
  <c r="BW11" i="31"/>
  <c r="BV11" i="31"/>
  <c r="BU11" i="31"/>
  <c r="BT11" i="31"/>
  <c r="BS11" i="31"/>
  <c r="BR11" i="31"/>
  <c r="BQ11" i="31"/>
  <c r="BP11" i="31"/>
  <c r="BO11" i="31"/>
  <c r="BN11" i="31"/>
  <c r="BM11" i="31"/>
  <c r="DK10" i="31"/>
  <c r="DH10" i="31"/>
  <c r="DG10" i="31"/>
  <c r="DF10" i="31"/>
  <c r="DE10" i="31"/>
  <c r="DD10" i="31"/>
  <c r="DC10" i="31"/>
  <c r="DB10" i="31"/>
  <c r="DA10" i="31"/>
  <c r="CZ10" i="31"/>
  <c r="CY10" i="31"/>
  <c r="CX10" i="31"/>
  <c r="CW10" i="31"/>
  <c r="CV10" i="31"/>
  <c r="CU10" i="31"/>
  <c r="CT10" i="31"/>
  <c r="CS10" i="31"/>
  <c r="CR10" i="31"/>
  <c r="CQ10" i="31"/>
  <c r="CP10" i="31"/>
  <c r="CO10" i="31"/>
  <c r="CN10" i="31"/>
  <c r="CM10" i="31"/>
  <c r="CL10" i="31"/>
  <c r="CK10" i="31"/>
  <c r="CJ10" i="31"/>
  <c r="CI10" i="31"/>
  <c r="CH10" i="31"/>
  <c r="CG10" i="31"/>
  <c r="CF10" i="31"/>
  <c r="CE10" i="31"/>
  <c r="CD10" i="31"/>
  <c r="CC10" i="31"/>
  <c r="CB10" i="31"/>
  <c r="CA10" i="31"/>
  <c r="BZ10" i="31"/>
  <c r="BY10" i="31"/>
  <c r="BX10" i="31"/>
  <c r="BW10" i="31"/>
  <c r="BV10" i="31"/>
  <c r="BU10" i="31"/>
  <c r="BT10" i="31"/>
  <c r="BS10" i="31"/>
  <c r="BR10" i="31"/>
  <c r="BQ10" i="31"/>
  <c r="BP10" i="31"/>
  <c r="BO10" i="31"/>
  <c r="BN10" i="31"/>
  <c r="BM10" i="31"/>
  <c r="DK9" i="31"/>
  <c r="DH9" i="31"/>
  <c r="DG9" i="31"/>
  <c r="DF9" i="31"/>
  <c r="DE9" i="31"/>
  <c r="DD9" i="31"/>
  <c r="DC9" i="31"/>
  <c r="DB9" i="31"/>
  <c r="DA9" i="31"/>
  <c r="CZ9" i="31"/>
  <c r="CY9" i="31"/>
  <c r="CX9" i="31"/>
  <c r="CW9" i="31"/>
  <c r="CV9" i="31"/>
  <c r="CU9" i="31"/>
  <c r="CT9" i="31"/>
  <c r="CS9" i="31"/>
  <c r="CR9" i="31"/>
  <c r="CQ9" i="31"/>
  <c r="CP9" i="31"/>
  <c r="CO9" i="31"/>
  <c r="CN9" i="31"/>
  <c r="CM9" i="31"/>
  <c r="CL9" i="31"/>
  <c r="CK9" i="31"/>
  <c r="CJ9" i="31"/>
  <c r="CI9" i="31"/>
  <c r="CH9" i="31"/>
  <c r="CG9" i="31"/>
  <c r="CF9" i="31"/>
  <c r="CE9" i="31"/>
  <c r="CD9" i="31"/>
  <c r="CC9" i="31"/>
  <c r="CB9" i="31"/>
  <c r="CA9" i="31"/>
  <c r="BZ9" i="31"/>
  <c r="BY9" i="31"/>
  <c r="BX9" i="31"/>
  <c r="BW9" i="31"/>
  <c r="BV9" i="31"/>
  <c r="BU9" i="31"/>
  <c r="BT9" i="31"/>
  <c r="BS9" i="31"/>
  <c r="BR9" i="31"/>
  <c r="BQ9" i="31"/>
  <c r="BP9" i="31"/>
  <c r="BO9" i="31"/>
  <c r="BN9" i="31"/>
  <c r="BM9" i="31"/>
  <c r="DK8" i="31"/>
  <c r="DH8" i="31"/>
  <c r="DG8" i="31"/>
  <c r="DF8" i="31"/>
  <c r="DE8" i="31"/>
  <c r="DD8" i="31"/>
  <c r="DC8" i="31"/>
  <c r="DB8" i="31"/>
  <c r="DA8" i="31"/>
  <c r="CZ8" i="31"/>
  <c r="CY8" i="31"/>
  <c r="CX8" i="31"/>
  <c r="CW8" i="31"/>
  <c r="CV8" i="31"/>
  <c r="CU8" i="31"/>
  <c r="CT8" i="31"/>
  <c r="CS8" i="31"/>
  <c r="CR8" i="31"/>
  <c r="CQ8" i="31"/>
  <c r="CP8" i="31"/>
  <c r="CO8" i="31"/>
  <c r="CN8" i="31"/>
  <c r="CM8" i="31"/>
  <c r="CL8" i="31"/>
  <c r="CK8" i="31"/>
  <c r="CJ8" i="31"/>
  <c r="CI8" i="31"/>
  <c r="CH8" i="31"/>
  <c r="CG8" i="31"/>
  <c r="CF8" i="31"/>
  <c r="CE8" i="31"/>
  <c r="CD8" i="31"/>
  <c r="CC8" i="31"/>
  <c r="CB8" i="31"/>
  <c r="CA8" i="31"/>
  <c r="BZ8" i="31"/>
  <c r="BY8" i="31"/>
  <c r="BX8" i="31"/>
  <c r="BW8" i="31"/>
  <c r="BV8" i="31"/>
  <c r="BU8" i="31"/>
  <c r="BT8" i="31"/>
  <c r="BS8" i="31"/>
  <c r="BR8" i="31"/>
  <c r="BQ8" i="31"/>
  <c r="BP8" i="31"/>
  <c r="BO8" i="31"/>
  <c r="BN8" i="31"/>
  <c r="BM8" i="31"/>
  <c r="BI1" i="31"/>
  <c r="P1" i="19"/>
  <c r="DR32" i="19"/>
  <c r="DP32" i="19"/>
  <c r="DO32" i="19"/>
  <c r="DN32" i="19"/>
  <c r="DL32" i="19"/>
  <c r="DK32" i="19"/>
  <c r="DJ32" i="19"/>
  <c r="DH32" i="19"/>
  <c r="DG32" i="19"/>
  <c r="DF32" i="19"/>
  <c r="DD32" i="19"/>
  <c r="DC32" i="19"/>
  <c r="DB32" i="19"/>
  <c r="CZ32" i="19"/>
  <c r="CY32" i="19"/>
  <c r="CX32" i="19"/>
  <c r="CV32" i="19"/>
  <c r="CU32" i="19"/>
  <c r="CT32" i="19"/>
  <c r="CR32" i="19"/>
  <c r="CQ32" i="19"/>
  <c r="CP32" i="19"/>
  <c r="CN32" i="19"/>
  <c r="CM32" i="19"/>
  <c r="CL32" i="19"/>
  <c r="CJ32" i="19"/>
  <c r="CI32" i="19"/>
  <c r="CH32" i="19"/>
  <c r="CF32" i="19"/>
  <c r="CE32" i="19"/>
  <c r="CD32" i="19"/>
  <c r="CB32" i="19"/>
  <c r="CA32" i="19"/>
  <c r="BZ32" i="19"/>
  <c r="BX32" i="19"/>
  <c r="BW32" i="19"/>
  <c r="BV32" i="19"/>
  <c r="BL32" i="19"/>
  <c r="DM32" i="19" s="1"/>
  <c r="BH32" i="19"/>
  <c r="DI32" i="19" s="1"/>
  <c r="BD32" i="19"/>
  <c r="DE32" i="19" s="1"/>
  <c r="AZ32" i="19"/>
  <c r="DA32" i="19" s="1"/>
  <c r="AV32" i="19"/>
  <c r="CW32" i="19" s="1"/>
  <c r="AR32" i="19"/>
  <c r="CS32" i="19" s="1"/>
  <c r="AN32" i="19"/>
  <c r="CO32" i="19" s="1"/>
  <c r="AJ32" i="19"/>
  <c r="CK32" i="19" s="1"/>
  <c r="AF32" i="19"/>
  <c r="CG32" i="19" s="1"/>
  <c r="AB32" i="19"/>
  <c r="CC32" i="19" s="1"/>
  <c r="X32" i="19"/>
  <c r="BY32" i="19" s="1"/>
  <c r="T32" i="19"/>
  <c r="BU32" i="19" s="1"/>
  <c r="Q32" i="19"/>
  <c r="P32" i="19"/>
  <c r="O32" i="19"/>
  <c r="N32" i="19"/>
  <c r="M32" i="19"/>
  <c r="L32" i="19"/>
  <c r="K32" i="19"/>
  <c r="J32" i="19"/>
  <c r="I32" i="19"/>
  <c r="H32" i="19"/>
  <c r="G32" i="19"/>
  <c r="F32" i="19"/>
  <c r="A32" i="19"/>
  <c r="DR31" i="19"/>
  <c r="DP31" i="19"/>
  <c r="DO31" i="19"/>
  <c r="DN31" i="19"/>
  <c r="DL31" i="19"/>
  <c r="DK31" i="19"/>
  <c r="DJ31" i="19"/>
  <c r="DH31" i="19"/>
  <c r="DG31" i="19"/>
  <c r="DF31" i="19"/>
  <c r="DD31" i="19"/>
  <c r="DC31" i="19"/>
  <c r="DB31" i="19"/>
  <c r="CZ31" i="19"/>
  <c r="CY31" i="19"/>
  <c r="CX31" i="19"/>
  <c r="CV31" i="19"/>
  <c r="CU31" i="19"/>
  <c r="CT31" i="19"/>
  <c r="CR31" i="19"/>
  <c r="CQ31" i="19"/>
  <c r="CP31" i="19"/>
  <c r="CN31" i="19"/>
  <c r="CM31" i="19"/>
  <c r="CL31" i="19"/>
  <c r="CJ31" i="19"/>
  <c r="CI31" i="19"/>
  <c r="CH31" i="19"/>
  <c r="CF31" i="19"/>
  <c r="CE31" i="19"/>
  <c r="CD31" i="19"/>
  <c r="CB31" i="19"/>
  <c r="CA31" i="19"/>
  <c r="BZ31" i="19"/>
  <c r="BX31" i="19"/>
  <c r="BW31" i="19"/>
  <c r="BV31" i="19"/>
  <c r="BL31" i="19"/>
  <c r="DM31" i="19" s="1"/>
  <c r="BH31" i="19"/>
  <c r="DI31" i="19" s="1"/>
  <c r="BD31" i="19"/>
  <c r="DE31" i="19" s="1"/>
  <c r="AZ31" i="19"/>
  <c r="DA31" i="19" s="1"/>
  <c r="AV31" i="19"/>
  <c r="CW31" i="19" s="1"/>
  <c r="AR31" i="19"/>
  <c r="CS31" i="19" s="1"/>
  <c r="AN31" i="19"/>
  <c r="CO31" i="19" s="1"/>
  <c r="AJ31" i="19"/>
  <c r="CK31" i="19" s="1"/>
  <c r="AF31" i="19"/>
  <c r="CG31" i="19" s="1"/>
  <c r="AB31" i="19"/>
  <c r="CC31" i="19" s="1"/>
  <c r="X31" i="19"/>
  <c r="BY31" i="19" s="1"/>
  <c r="T31" i="19"/>
  <c r="BU31" i="19" s="1"/>
  <c r="Q31" i="19"/>
  <c r="P31" i="19"/>
  <c r="O31" i="19"/>
  <c r="N31" i="19"/>
  <c r="M31" i="19"/>
  <c r="L31" i="19"/>
  <c r="K31" i="19"/>
  <c r="J31" i="19"/>
  <c r="I31" i="19"/>
  <c r="H31" i="19"/>
  <c r="G31" i="19"/>
  <c r="F31" i="19"/>
  <c r="A31" i="19"/>
  <c r="DR30" i="19"/>
  <c r="DP30" i="19"/>
  <c r="DO30" i="19"/>
  <c r="DN30" i="19"/>
  <c r="DL30" i="19"/>
  <c r="DK30" i="19"/>
  <c r="DJ30" i="19"/>
  <c r="DH30" i="19"/>
  <c r="DG30" i="19"/>
  <c r="DF30" i="19"/>
  <c r="DD30" i="19"/>
  <c r="DC30" i="19"/>
  <c r="DB30" i="19"/>
  <c r="CZ30" i="19"/>
  <c r="CY30" i="19"/>
  <c r="CX30" i="19"/>
  <c r="CV30" i="19"/>
  <c r="CU30" i="19"/>
  <c r="CT30" i="19"/>
  <c r="CR30" i="19"/>
  <c r="CQ30" i="19"/>
  <c r="CP30" i="19"/>
  <c r="CN30" i="19"/>
  <c r="CM30" i="19"/>
  <c r="CL30" i="19"/>
  <c r="CJ30" i="19"/>
  <c r="CI30" i="19"/>
  <c r="CH30" i="19"/>
  <c r="CF30" i="19"/>
  <c r="CE30" i="19"/>
  <c r="CD30" i="19"/>
  <c r="CB30" i="19"/>
  <c r="CA30" i="19"/>
  <c r="BZ30" i="19"/>
  <c r="BX30" i="19"/>
  <c r="BW30" i="19"/>
  <c r="BV30" i="19"/>
  <c r="BL30" i="19"/>
  <c r="DM30" i="19" s="1"/>
  <c r="BH30" i="19"/>
  <c r="DI30" i="19" s="1"/>
  <c r="BD30" i="19"/>
  <c r="DE30" i="19" s="1"/>
  <c r="AZ30" i="19"/>
  <c r="DA30" i="19" s="1"/>
  <c r="AV30" i="19"/>
  <c r="CW30" i="19" s="1"/>
  <c r="AR30" i="19"/>
  <c r="CS30" i="19" s="1"/>
  <c r="AN30" i="19"/>
  <c r="CO30" i="19" s="1"/>
  <c r="AJ30" i="19"/>
  <c r="CK30" i="19" s="1"/>
  <c r="AF30" i="19"/>
  <c r="CG30" i="19" s="1"/>
  <c r="AB30" i="19"/>
  <c r="CC30" i="19" s="1"/>
  <c r="X30" i="19"/>
  <c r="BY30" i="19" s="1"/>
  <c r="T30" i="19"/>
  <c r="BU30" i="19" s="1"/>
  <c r="Q30" i="19"/>
  <c r="P30" i="19"/>
  <c r="O30" i="19"/>
  <c r="N30" i="19"/>
  <c r="M30" i="19"/>
  <c r="L30" i="19"/>
  <c r="K30" i="19"/>
  <c r="J30" i="19"/>
  <c r="I30" i="19"/>
  <c r="H30" i="19"/>
  <c r="G30" i="19"/>
  <c r="F30" i="19"/>
  <c r="A30" i="19"/>
  <c r="DK44" i="13"/>
  <c r="DJ44" i="13"/>
  <c r="DH44" i="13"/>
  <c r="DG44" i="13"/>
  <c r="DF44" i="13"/>
  <c r="DE44" i="13"/>
  <c r="DD44" i="13"/>
  <c r="DC44" i="13"/>
  <c r="DB44" i="13"/>
  <c r="DA44" i="13"/>
  <c r="CZ44" i="13"/>
  <c r="CY44" i="13"/>
  <c r="CX44" i="13"/>
  <c r="CW44" i="13"/>
  <c r="CV44" i="13"/>
  <c r="CU44" i="13"/>
  <c r="CT44" i="13"/>
  <c r="CS44" i="13"/>
  <c r="CR44" i="13"/>
  <c r="CQ44" i="13"/>
  <c r="CP44" i="13"/>
  <c r="CO44" i="13"/>
  <c r="CN44" i="13"/>
  <c r="CM44" i="13"/>
  <c r="CL44" i="13"/>
  <c r="CK44" i="13"/>
  <c r="CJ44" i="13"/>
  <c r="CI44" i="13"/>
  <c r="CH44" i="13"/>
  <c r="CG44" i="13"/>
  <c r="CF44" i="13"/>
  <c r="CE44" i="13"/>
  <c r="CD44" i="13"/>
  <c r="CC44" i="13"/>
  <c r="CB44" i="13"/>
  <c r="CA44" i="13"/>
  <c r="BZ44" i="13"/>
  <c r="BY44" i="13"/>
  <c r="BX44" i="13"/>
  <c r="BW44" i="13"/>
  <c r="BV44" i="13"/>
  <c r="BU44" i="13"/>
  <c r="BT44" i="13"/>
  <c r="BS44" i="13"/>
  <c r="BR44" i="13"/>
  <c r="BQ44" i="13"/>
  <c r="BP44" i="13"/>
  <c r="BO44" i="13"/>
  <c r="BN44" i="13"/>
  <c r="BM44" i="13"/>
  <c r="DK43" i="13"/>
  <c r="DJ43" i="13"/>
  <c r="DH43" i="13"/>
  <c r="DG43" i="13"/>
  <c r="DF43" i="13"/>
  <c r="DE43" i="13"/>
  <c r="DD43" i="13"/>
  <c r="DC43" i="13"/>
  <c r="DB43" i="13"/>
  <c r="DA43" i="13"/>
  <c r="CZ43" i="13"/>
  <c r="CY43" i="13"/>
  <c r="CX43" i="13"/>
  <c r="CW43" i="13"/>
  <c r="CV43" i="13"/>
  <c r="CU43" i="13"/>
  <c r="CT43" i="13"/>
  <c r="CS43" i="13"/>
  <c r="CR43" i="13"/>
  <c r="CQ43" i="13"/>
  <c r="CP43" i="13"/>
  <c r="CO43" i="13"/>
  <c r="CN43" i="13"/>
  <c r="CM43" i="13"/>
  <c r="CL43" i="13"/>
  <c r="CK43" i="13"/>
  <c r="CJ43" i="13"/>
  <c r="CI43" i="13"/>
  <c r="CH43" i="13"/>
  <c r="CG43" i="13"/>
  <c r="CF43" i="13"/>
  <c r="CE43" i="13"/>
  <c r="CD43" i="13"/>
  <c r="CC43" i="13"/>
  <c r="CB43" i="13"/>
  <c r="CA43" i="13"/>
  <c r="BZ43" i="13"/>
  <c r="BY43" i="13"/>
  <c r="BX43" i="13"/>
  <c r="BW43" i="13"/>
  <c r="BV43" i="13"/>
  <c r="BU43" i="13"/>
  <c r="BT43" i="13"/>
  <c r="BS43" i="13"/>
  <c r="BR43" i="13"/>
  <c r="BQ43" i="13"/>
  <c r="BP43" i="13"/>
  <c r="BO43" i="13"/>
  <c r="BN43" i="13"/>
  <c r="BM43" i="13"/>
  <c r="DK42" i="13"/>
  <c r="DJ42" i="13"/>
  <c r="DH42" i="13"/>
  <c r="DG42" i="13"/>
  <c r="DF42" i="13"/>
  <c r="DE42" i="13"/>
  <c r="DD42" i="13"/>
  <c r="DC42" i="13"/>
  <c r="DB42" i="13"/>
  <c r="DA42" i="13"/>
  <c r="CZ42" i="13"/>
  <c r="CY42" i="13"/>
  <c r="CX42" i="13"/>
  <c r="CW42" i="13"/>
  <c r="CV42" i="13"/>
  <c r="CU42" i="13"/>
  <c r="CT42" i="13"/>
  <c r="CS42" i="13"/>
  <c r="CR42" i="13"/>
  <c r="CQ42" i="13"/>
  <c r="CP42" i="13"/>
  <c r="CO42" i="13"/>
  <c r="CN42" i="13"/>
  <c r="CM42" i="13"/>
  <c r="CL42" i="13"/>
  <c r="CK42" i="13"/>
  <c r="CJ42" i="13"/>
  <c r="CI42" i="13"/>
  <c r="CH42" i="13"/>
  <c r="CG42" i="13"/>
  <c r="CF42" i="13"/>
  <c r="CE42" i="13"/>
  <c r="CD42" i="13"/>
  <c r="CC42" i="13"/>
  <c r="CB42" i="13"/>
  <c r="CA42" i="13"/>
  <c r="BZ42" i="13"/>
  <c r="BY42" i="13"/>
  <c r="BX42" i="13"/>
  <c r="BW42" i="13"/>
  <c r="BV42" i="13"/>
  <c r="BU42" i="13"/>
  <c r="BT42" i="13"/>
  <c r="BS42" i="13"/>
  <c r="BR42" i="13"/>
  <c r="BQ42" i="13"/>
  <c r="BP42" i="13"/>
  <c r="BO42" i="13"/>
  <c r="BN42" i="13"/>
  <c r="BM42" i="13"/>
  <c r="DH13" i="13"/>
  <c r="DG13" i="13"/>
  <c r="DF13" i="13"/>
  <c r="DE13" i="13"/>
  <c r="DD13" i="13"/>
  <c r="DC13" i="13"/>
  <c r="DB13" i="13"/>
  <c r="DA13" i="13"/>
  <c r="CZ13" i="13"/>
  <c r="CY13" i="13"/>
  <c r="CX13" i="13"/>
  <c r="CW13" i="13"/>
  <c r="CV13" i="13"/>
  <c r="CU13" i="13"/>
  <c r="CT13" i="13"/>
  <c r="CS13" i="13"/>
  <c r="CR13" i="13"/>
  <c r="CQ13" i="13"/>
  <c r="CP13" i="13"/>
  <c r="CO13" i="13"/>
  <c r="CN13" i="13"/>
  <c r="CM13" i="13"/>
  <c r="CL13" i="13"/>
  <c r="CK13" i="13"/>
  <c r="CJ13" i="13"/>
  <c r="CI13" i="13"/>
  <c r="CH13" i="13"/>
  <c r="CG13" i="13"/>
  <c r="CF13" i="13"/>
  <c r="CE13" i="13"/>
  <c r="CD13" i="13"/>
  <c r="CC13" i="13"/>
  <c r="CB13" i="13"/>
  <c r="CA13" i="13"/>
  <c r="BZ13" i="13"/>
  <c r="BY13" i="13"/>
  <c r="BX13" i="13"/>
  <c r="BW13" i="13"/>
  <c r="BV13" i="13"/>
  <c r="BU13" i="13"/>
  <c r="BT13" i="13"/>
  <c r="BS13" i="13"/>
  <c r="BR13" i="13"/>
  <c r="BQ13" i="13"/>
  <c r="BP13" i="13"/>
  <c r="BO13" i="13"/>
  <c r="BN13" i="13"/>
  <c r="BM13" i="13"/>
  <c r="DH12" i="13"/>
  <c r="DG12" i="13"/>
  <c r="DF12" i="13"/>
  <c r="DE12" i="13"/>
  <c r="DD12" i="13"/>
  <c r="DC12" i="13"/>
  <c r="DB12" i="13"/>
  <c r="DA12" i="13"/>
  <c r="CZ12" i="13"/>
  <c r="CY12" i="13"/>
  <c r="CX12" i="13"/>
  <c r="CW12" i="13"/>
  <c r="CV12" i="13"/>
  <c r="CU12" i="13"/>
  <c r="CT12" i="13"/>
  <c r="CS12" i="13"/>
  <c r="CR12" i="13"/>
  <c r="CQ12" i="13"/>
  <c r="CP12" i="13"/>
  <c r="CO12" i="13"/>
  <c r="CN12" i="13"/>
  <c r="CM12" i="13"/>
  <c r="CL12" i="13"/>
  <c r="CK12" i="13"/>
  <c r="CJ12" i="13"/>
  <c r="CI12" i="13"/>
  <c r="CH12" i="13"/>
  <c r="CG12" i="13"/>
  <c r="CF12" i="13"/>
  <c r="CE12" i="13"/>
  <c r="CD12" i="13"/>
  <c r="CC12" i="13"/>
  <c r="CB12" i="13"/>
  <c r="CA12" i="13"/>
  <c r="BZ12" i="13"/>
  <c r="BY12" i="13"/>
  <c r="BX12" i="13"/>
  <c r="BW12" i="13"/>
  <c r="BV12" i="13"/>
  <c r="BU12" i="13"/>
  <c r="BT12" i="13"/>
  <c r="BS12" i="13"/>
  <c r="BR12" i="13"/>
  <c r="BQ12" i="13"/>
  <c r="BP12" i="13"/>
  <c r="BO12" i="13"/>
  <c r="BN12" i="13"/>
  <c r="BM12" i="13"/>
  <c r="DH11" i="13"/>
  <c r="DG11" i="13"/>
  <c r="DF11" i="13"/>
  <c r="DE11" i="13"/>
  <c r="DD11" i="13"/>
  <c r="DC11" i="13"/>
  <c r="DB11" i="13"/>
  <c r="DA11" i="13"/>
  <c r="CZ11" i="13"/>
  <c r="CY11" i="13"/>
  <c r="CX11" i="13"/>
  <c r="CW11" i="13"/>
  <c r="CV11" i="13"/>
  <c r="CU11" i="13"/>
  <c r="CT11" i="13"/>
  <c r="CS11" i="13"/>
  <c r="CR11" i="13"/>
  <c r="CQ11" i="13"/>
  <c r="CP11" i="13"/>
  <c r="CO11" i="13"/>
  <c r="CN11" i="13"/>
  <c r="CM11" i="13"/>
  <c r="CL11" i="13"/>
  <c r="CK11" i="13"/>
  <c r="CJ11" i="13"/>
  <c r="CI11" i="13"/>
  <c r="CH11" i="13"/>
  <c r="CG11" i="13"/>
  <c r="CF11" i="13"/>
  <c r="CE11" i="13"/>
  <c r="CD11" i="13"/>
  <c r="CC11" i="13"/>
  <c r="CB11" i="13"/>
  <c r="CA11" i="13"/>
  <c r="BZ11" i="13"/>
  <c r="BY11" i="13"/>
  <c r="BX11" i="13"/>
  <c r="BW11" i="13"/>
  <c r="BV11" i="13"/>
  <c r="BU11" i="13"/>
  <c r="BT11" i="13"/>
  <c r="BS11" i="13"/>
  <c r="BR11" i="13"/>
  <c r="BQ11" i="13"/>
  <c r="BP11" i="13"/>
  <c r="BO11" i="13"/>
  <c r="BN11" i="13"/>
  <c r="BM11" i="13"/>
  <c r="DH10" i="13"/>
  <c r="DG10" i="13"/>
  <c r="DF10" i="13"/>
  <c r="DE10" i="13"/>
  <c r="DD10" i="13"/>
  <c r="DC10" i="13"/>
  <c r="DB10" i="13"/>
  <c r="DA10" i="13"/>
  <c r="CZ10" i="13"/>
  <c r="CY10" i="13"/>
  <c r="CX10" i="13"/>
  <c r="CW10" i="13"/>
  <c r="CV10" i="13"/>
  <c r="CU10" i="13"/>
  <c r="CT10" i="13"/>
  <c r="CS10" i="13"/>
  <c r="CR10" i="13"/>
  <c r="CQ10" i="13"/>
  <c r="CP10" i="13"/>
  <c r="CO10" i="13"/>
  <c r="CN10" i="13"/>
  <c r="CM10" i="13"/>
  <c r="CL10" i="13"/>
  <c r="CK10" i="13"/>
  <c r="CJ10" i="13"/>
  <c r="CI10" i="13"/>
  <c r="CH10" i="13"/>
  <c r="CG10" i="13"/>
  <c r="CF10" i="13"/>
  <c r="CE10" i="13"/>
  <c r="CD10" i="13"/>
  <c r="CC10" i="13"/>
  <c r="CB10" i="13"/>
  <c r="CA10" i="13"/>
  <c r="BZ10" i="13"/>
  <c r="BY10" i="13"/>
  <c r="BX10" i="13"/>
  <c r="BW10" i="13"/>
  <c r="BV10" i="13"/>
  <c r="BU10" i="13"/>
  <c r="BT10" i="13"/>
  <c r="BS10" i="13"/>
  <c r="BR10" i="13"/>
  <c r="BQ10" i="13"/>
  <c r="BP10" i="13"/>
  <c r="BO10" i="13"/>
  <c r="BN10" i="13"/>
  <c r="BM10" i="13"/>
  <c r="DH9" i="13"/>
  <c r="DG9" i="13"/>
  <c r="DF9" i="13"/>
  <c r="DE9" i="13"/>
  <c r="DD9" i="13"/>
  <c r="DC9" i="13"/>
  <c r="DB9" i="13"/>
  <c r="DA9" i="13"/>
  <c r="CZ9" i="13"/>
  <c r="CY9" i="13"/>
  <c r="CX9" i="13"/>
  <c r="CW9" i="13"/>
  <c r="CV9" i="13"/>
  <c r="CU9" i="13"/>
  <c r="CT9" i="13"/>
  <c r="CS9" i="13"/>
  <c r="CR9" i="13"/>
  <c r="CQ9" i="13"/>
  <c r="CP9" i="13"/>
  <c r="CO9" i="13"/>
  <c r="CN9" i="13"/>
  <c r="CM9" i="13"/>
  <c r="CL9" i="13"/>
  <c r="CK9" i="13"/>
  <c r="CJ9" i="13"/>
  <c r="CI9" i="13"/>
  <c r="CH9" i="13"/>
  <c r="CG9" i="13"/>
  <c r="CF9" i="13"/>
  <c r="CE9" i="13"/>
  <c r="CD9" i="13"/>
  <c r="CC9" i="13"/>
  <c r="CB9" i="13"/>
  <c r="CA9" i="13"/>
  <c r="BZ9" i="13"/>
  <c r="BY9" i="13"/>
  <c r="BX9" i="13"/>
  <c r="BW9" i="13"/>
  <c r="BV9" i="13"/>
  <c r="BU9" i="13"/>
  <c r="BT9" i="13"/>
  <c r="BS9" i="13"/>
  <c r="BR9" i="13"/>
  <c r="BQ9" i="13"/>
  <c r="BP9" i="13"/>
  <c r="BO9" i="13"/>
  <c r="BN9" i="13"/>
  <c r="BM9" i="13"/>
  <c r="DH8" i="13"/>
  <c r="DG8" i="13"/>
  <c r="DF8" i="13"/>
  <c r="DE8" i="13"/>
  <c r="DD8" i="13"/>
  <c r="DC8" i="13"/>
  <c r="DB8" i="13"/>
  <c r="DA8" i="13"/>
  <c r="CZ8" i="13"/>
  <c r="CY8" i="13"/>
  <c r="CX8" i="13"/>
  <c r="CW8" i="13"/>
  <c r="CV8" i="13"/>
  <c r="CU8" i="13"/>
  <c r="CT8" i="13"/>
  <c r="CS8" i="13"/>
  <c r="CR8" i="13"/>
  <c r="CQ8" i="13"/>
  <c r="CP8" i="13"/>
  <c r="CO8" i="13"/>
  <c r="CN8" i="13"/>
  <c r="CM8" i="13"/>
  <c r="CL8" i="13"/>
  <c r="CK8" i="13"/>
  <c r="CJ8" i="13"/>
  <c r="CI8" i="13"/>
  <c r="CH8" i="13"/>
  <c r="CG8" i="13"/>
  <c r="CF8" i="13"/>
  <c r="CE8" i="13"/>
  <c r="CD8" i="13"/>
  <c r="CC8" i="13"/>
  <c r="CB8" i="13"/>
  <c r="CA8" i="13"/>
  <c r="BZ8" i="13"/>
  <c r="BY8" i="13"/>
  <c r="BX8" i="13"/>
  <c r="BW8" i="13"/>
  <c r="BV8" i="13"/>
  <c r="BU8" i="13"/>
  <c r="BT8" i="13"/>
  <c r="BS8" i="13"/>
  <c r="BR8" i="13"/>
  <c r="BQ8" i="13"/>
  <c r="BP8" i="13"/>
  <c r="BO8" i="13"/>
  <c r="BN8" i="13"/>
  <c r="BM8" i="13"/>
  <c r="DH41" i="13"/>
  <c r="DG41" i="13"/>
  <c r="DF41" i="13"/>
  <c r="DE41" i="13"/>
  <c r="DD41" i="13"/>
  <c r="DC41" i="13"/>
  <c r="DB41" i="13"/>
  <c r="DA41" i="13"/>
  <c r="CZ41" i="13"/>
  <c r="CY41" i="13"/>
  <c r="CX41" i="13"/>
  <c r="CW41" i="13"/>
  <c r="CV41" i="13"/>
  <c r="CU41" i="13"/>
  <c r="CT41" i="13"/>
  <c r="CS41" i="13"/>
  <c r="CR41" i="13"/>
  <c r="CQ41" i="13"/>
  <c r="CP41" i="13"/>
  <c r="CO41" i="13"/>
  <c r="CN41" i="13"/>
  <c r="CM41" i="13"/>
  <c r="CL41" i="13"/>
  <c r="CK41" i="13"/>
  <c r="CJ41" i="13"/>
  <c r="CI41" i="13"/>
  <c r="CH41" i="13"/>
  <c r="CG41" i="13"/>
  <c r="CF41" i="13"/>
  <c r="CE41" i="13"/>
  <c r="CD41" i="13"/>
  <c r="CC41" i="13"/>
  <c r="CB41" i="13"/>
  <c r="CA41" i="13"/>
  <c r="BZ41" i="13"/>
  <c r="BY41" i="13"/>
  <c r="BX41" i="13"/>
  <c r="BW41" i="13"/>
  <c r="BV41" i="13"/>
  <c r="BU41" i="13"/>
  <c r="BT41" i="13"/>
  <c r="BS41" i="13"/>
  <c r="BR41" i="13"/>
  <c r="BQ41" i="13"/>
  <c r="BP41" i="13"/>
  <c r="BO41" i="13"/>
  <c r="BN41" i="13"/>
  <c r="BM41" i="13"/>
  <c r="DH40" i="13"/>
  <c r="DG40" i="13"/>
  <c r="DF40" i="13"/>
  <c r="DE40" i="13"/>
  <c r="DD40" i="13"/>
  <c r="DC40" i="13"/>
  <c r="DB40" i="13"/>
  <c r="DA40" i="13"/>
  <c r="CZ40" i="13"/>
  <c r="CY40" i="13"/>
  <c r="CX40" i="13"/>
  <c r="CW40" i="13"/>
  <c r="CV40" i="13"/>
  <c r="CU40" i="13"/>
  <c r="CT40" i="13"/>
  <c r="CS40" i="13"/>
  <c r="CR40" i="13"/>
  <c r="CQ40" i="13"/>
  <c r="CP40" i="13"/>
  <c r="CO40" i="13"/>
  <c r="CN40" i="13"/>
  <c r="CM40" i="13"/>
  <c r="CL40" i="13"/>
  <c r="CK40" i="13"/>
  <c r="CJ40" i="13"/>
  <c r="CI40" i="13"/>
  <c r="CH40" i="13"/>
  <c r="CG40" i="13"/>
  <c r="CF40" i="13"/>
  <c r="CE40" i="13"/>
  <c r="CD40" i="13"/>
  <c r="CC40" i="13"/>
  <c r="CB40" i="13"/>
  <c r="CA40" i="13"/>
  <c r="BZ40" i="13"/>
  <c r="BY40" i="13"/>
  <c r="BX40" i="13"/>
  <c r="BW40" i="13"/>
  <c r="BV40" i="13"/>
  <c r="BU40" i="13"/>
  <c r="BT40" i="13"/>
  <c r="BS40" i="13"/>
  <c r="BR40" i="13"/>
  <c r="BQ40" i="13"/>
  <c r="BP40" i="13"/>
  <c r="BO40" i="13"/>
  <c r="BN40" i="13"/>
  <c r="BM40" i="13"/>
  <c r="DH39" i="13"/>
  <c r="DG39" i="13"/>
  <c r="DF39" i="13"/>
  <c r="DE39" i="13"/>
  <c r="DD39" i="13"/>
  <c r="DC39" i="13"/>
  <c r="DB39" i="13"/>
  <c r="DA39" i="13"/>
  <c r="CZ39" i="13"/>
  <c r="CY39" i="13"/>
  <c r="CX39" i="13"/>
  <c r="CW39" i="13"/>
  <c r="CV39" i="13"/>
  <c r="CU39" i="13"/>
  <c r="CT39" i="13"/>
  <c r="CS39" i="13"/>
  <c r="CR39" i="13"/>
  <c r="CQ39" i="13"/>
  <c r="CP39" i="13"/>
  <c r="CO39" i="13"/>
  <c r="CN39" i="13"/>
  <c r="CM39" i="13"/>
  <c r="CL39" i="13"/>
  <c r="CK39" i="13"/>
  <c r="CJ39" i="13"/>
  <c r="CI39" i="13"/>
  <c r="CH39" i="13"/>
  <c r="CG39" i="13"/>
  <c r="CF39" i="13"/>
  <c r="CE39" i="13"/>
  <c r="CD39" i="13"/>
  <c r="CC39" i="13"/>
  <c r="CB39" i="13"/>
  <c r="CA39" i="13"/>
  <c r="BZ39" i="13"/>
  <c r="BY39" i="13"/>
  <c r="BX39" i="13"/>
  <c r="BW39" i="13"/>
  <c r="BV39" i="13"/>
  <c r="BU39" i="13"/>
  <c r="BT39" i="13"/>
  <c r="BS39" i="13"/>
  <c r="BR39" i="13"/>
  <c r="BQ39" i="13"/>
  <c r="BP39" i="13"/>
  <c r="BO39" i="13"/>
  <c r="BN39" i="13"/>
  <c r="BM39" i="13"/>
  <c r="DH38" i="13"/>
  <c r="DG38" i="13"/>
  <c r="DF38" i="13"/>
  <c r="DE38" i="13"/>
  <c r="DD38" i="13"/>
  <c r="DC38" i="13"/>
  <c r="DB38" i="13"/>
  <c r="DA38" i="13"/>
  <c r="CZ38" i="13"/>
  <c r="CY38" i="13"/>
  <c r="CX38" i="13"/>
  <c r="CW38" i="13"/>
  <c r="CV38" i="13"/>
  <c r="CU38" i="13"/>
  <c r="CT38" i="13"/>
  <c r="CS38" i="13"/>
  <c r="CR38" i="13"/>
  <c r="CQ38" i="13"/>
  <c r="CP38" i="13"/>
  <c r="CO38" i="13"/>
  <c r="CN38" i="13"/>
  <c r="CM38" i="13"/>
  <c r="CL38" i="13"/>
  <c r="CK38" i="13"/>
  <c r="CJ38" i="13"/>
  <c r="CI38" i="13"/>
  <c r="CH38" i="13"/>
  <c r="CG38" i="13"/>
  <c r="CF38" i="13"/>
  <c r="CE38" i="13"/>
  <c r="CD38" i="13"/>
  <c r="CC38" i="13"/>
  <c r="CB38" i="13"/>
  <c r="CA38" i="13"/>
  <c r="BZ38" i="13"/>
  <c r="BY38" i="13"/>
  <c r="BX38" i="13"/>
  <c r="BW38" i="13"/>
  <c r="BV38" i="13"/>
  <c r="BU38" i="13"/>
  <c r="BT38" i="13"/>
  <c r="BS38" i="13"/>
  <c r="BR38" i="13"/>
  <c r="BQ38" i="13"/>
  <c r="BP38" i="13"/>
  <c r="BO38" i="13"/>
  <c r="BN38" i="13"/>
  <c r="BM38" i="13"/>
  <c r="DH37" i="13"/>
  <c r="DG37" i="13"/>
  <c r="DF37" i="13"/>
  <c r="DE37" i="13"/>
  <c r="DD37" i="13"/>
  <c r="DC37" i="13"/>
  <c r="DB37" i="13"/>
  <c r="DA37" i="13"/>
  <c r="CZ37" i="13"/>
  <c r="CY37" i="13"/>
  <c r="CX37" i="13"/>
  <c r="CW37" i="13"/>
  <c r="CV37" i="13"/>
  <c r="CU37" i="13"/>
  <c r="CT37" i="13"/>
  <c r="CS37" i="13"/>
  <c r="CR37" i="13"/>
  <c r="CQ37" i="13"/>
  <c r="CP37" i="13"/>
  <c r="CO37" i="13"/>
  <c r="CN37" i="13"/>
  <c r="CM37" i="13"/>
  <c r="CL37" i="13"/>
  <c r="CK37" i="13"/>
  <c r="CJ37" i="13"/>
  <c r="CI37" i="13"/>
  <c r="CH37" i="13"/>
  <c r="CG37" i="13"/>
  <c r="CF37" i="13"/>
  <c r="CE37" i="13"/>
  <c r="CD37" i="13"/>
  <c r="CC37" i="13"/>
  <c r="CB37" i="13"/>
  <c r="CA37" i="13"/>
  <c r="BZ37" i="13"/>
  <c r="BY37" i="13"/>
  <c r="BX37" i="13"/>
  <c r="BW37" i="13"/>
  <c r="BV37" i="13"/>
  <c r="BU37" i="13"/>
  <c r="BT37" i="13"/>
  <c r="BS37" i="13"/>
  <c r="BR37" i="13"/>
  <c r="BQ37" i="13"/>
  <c r="BP37" i="13"/>
  <c r="BO37" i="13"/>
  <c r="BN37" i="13"/>
  <c r="BM37" i="13"/>
  <c r="DH36" i="13"/>
  <c r="DG36" i="13"/>
  <c r="DF36" i="13"/>
  <c r="DE36" i="13"/>
  <c r="DD36" i="13"/>
  <c r="DC36" i="13"/>
  <c r="DB36" i="13"/>
  <c r="DA36" i="13"/>
  <c r="CZ36" i="13"/>
  <c r="CY36" i="13"/>
  <c r="CX36" i="13"/>
  <c r="CW36" i="13"/>
  <c r="CV36" i="13"/>
  <c r="CU36" i="13"/>
  <c r="CT36" i="13"/>
  <c r="CS36" i="13"/>
  <c r="CR36" i="13"/>
  <c r="CQ36" i="13"/>
  <c r="CP36" i="13"/>
  <c r="CO36" i="13"/>
  <c r="CN36" i="13"/>
  <c r="CM36" i="13"/>
  <c r="CL36" i="13"/>
  <c r="CK36" i="13"/>
  <c r="CJ36" i="13"/>
  <c r="CI36" i="13"/>
  <c r="CH36" i="13"/>
  <c r="CG36" i="13"/>
  <c r="CF36" i="13"/>
  <c r="CE36" i="13"/>
  <c r="CD36" i="13"/>
  <c r="CC36" i="13"/>
  <c r="CB36" i="13"/>
  <c r="CA36" i="13"/>
  <c r="BZ36" i="13"/>
  <c r="BY36" i="13"/>
  <c r="BX36" i="13"/>
  <c r="BW36" i="13"/>
  <c r="BV36" i="13"/>
  <c r="BU36" i="13"/>
  <c r="BT36" i="13"/>
  <c r="BS36" i="13"/>
  <c r="BR36" i="13"/>
  <c r="BQ36" i="13"/>
  <c r="BP36" i="13"/>
  <c r="BO36" i="13"/>
  <c r="BN36" i="13"/>
  <c r="BM36" i="13"/>
  <c r="DH35" i="13"/>
  <c r="DG35" i="13"/>
  <c r="DF35" i="13"/>
  <c r="DE35" i="13"/>
  <c r="DD35" i="13"/>
  <c r="DC35" i="13"/>
  <c r="DB35" i="13"/>
  <c r="DA35" i="13"/>
  <c r="CZ35" i="13"/>
  <c r="CY35" i="13"/>
  <c r="CX35" i="13"/>
  <c r="CW35" i="13"/>
  <c r="CV35" i="13"/>
  <c r="CU35" i="13"/>
  <c r="CT35" i="13"/>
  <c r="CS35" i="13"/>
  <c r="CR35" i="13"/>
  <c r="CQ35" i="13"/>
  <c r="CP35" i="13"/>
  <c r="CO35" i="13"/>
  <c r="CN35" i="13"/>
  <c r="CM35" i="13"/>
  <c r="CL35" i="13"/>
  <c r="CK35" i="13"/>
  <c r="CJ35" i="13"/>
  <c r="CI35" i="13"/>
  <c r="CH35" i="13"/>
  <c r="CG35" i="13"/>
  <c r="CF35" i="13"/>
  <c r="CE35" i="13"/>
  <c r="CD35" i="13"/>
  <c r="CC35" i="13"/>
  <c r="CB35" i="13"/>
  <c r="CA35" i="13"/>
  <c r="BZ35" i="13"/>
  <c r="BY35" i="13"/>
  <c r="BX35" i="13"/>
  <c r="BW35" i="13"/>
  <c r="BV35" i="13"/>
  <c r="BU35" i="13"/>
  <c r="BT35" i="13"/>
  <c r="BS35" i="13"/>
  <c r="BR35" i="13"/>
  <c r="BQ35" i="13"/>
  <c r="BP35" i="13"/>
  <c r="BO35" i="13"/>
  <c r="BN35" i="13"/>
  <c r="BM35" i="13"/>
  <c r="DH34" i="13"/>
  <c r="DG34" i="13"/>
  <c r="DF34" i="13"/>
  <c r="DE34" i="13"/>
  <c r="DD34" i="13"/>
  <c r="DC34" i="13"/>
  <c r="DB34" i="13"/>
  <c r="DA34" i="13"/>
  <c r="CZ34" i="13"/>
  <c r="CY34" i="13"/>
  <c r="CX34" i="13"/>
  <c r="CW34" i="13"/>
  <c r="CV34" i="13"/>
  <c r="CU34" i="13"/>
  <c r="CT34" i="13"/>
  <c r="CS34" i="13"/>
  <c r="CR34" i="13"/>
  <c r="CQ34" i="13"/>
  <c r="CP34" i="13"/>
  <c r="CO34" i="13"/>
  <c r="CN34" i="13"/>
  <c r="CM34" i="13"/>
  <c r="CL34" i="13"/>
  <c r="CK34" i="13"/>
  <c r="CJ34" i="13"/>
  <c r="CI34" i="13"/>
  <c r="CH34" i="13"/>
  <c r="CG34" i="13"/>
  <c r="CF34" i="13"/>
  <c r="CE34" i="13"/>
  <c r="CD34" i="13"/>
  <c r="CC34" i="13"/>
  <c r="CB34" i="13"/>
  <c r="CA34" i="13"/>
  <c r="BZ34" i="13"/>
  <c r="BY34" i="13"/>
  <c r="BX34" i="13"/>
  <c r="BW34" i="13"/>
  <c r="BV34" i="13"/>
  <c r="BU34" i="13"/>
  <c r="BT34" i="13"/>
  <c r="BS34" i="13"/>
  <c r="BR34" i="13"/>
  <c r="BQ34" i="13"/>
  <c r="BP34" i="13"/>
  <c r="BO34" i="13"/>
  <c r="BN34" i="13"/>
  <c r="BM34" i="13"/>
  <c r="DH33" i="13"/>
  <c r="DG33" i="13"/>
  <c r="DF33" i="13"/>
  <c r="DE33" i="13"/>
  <c r="DD33" i="13"/>
  <c r="DC33" i="13"/>
  <c r="DB33" i="13"/>
  <c r="DA33" i="13"/>
  <c r="CZ33" i="13"/>
  <c r="CY33" i="13"/>
  <c r="CX33" i="13"/>
  <c r="CW33" i="13"/>
  <c r="CV33" i="13"/>
  <c r="CU33" i="13"/>
  <c r="CT33" i="13"/>
  <c r="CS33" i="13"/>
  <c r="CR33" i="13"/>
  <c r="CQ33" i="13"/>
  <c r="CP33" i="13"/>
  <c r="CO33" i="13"/>
  <c r="CN33" i="13"/>
  <c r="CM33" i="13"/>
  <c r="CL33" i="13"/>
  <c r="CK33" i="13"/>
  <c r="CJ33" i="13"/>
  <c r="CI33" i="13"/>
  <c r="CH33" i="13"/>
  <c r="CG33" i="13"/>
  <c r="CF33" i="13"/>
  <c r="CE33" i="13"/>
  <c r="CD33" i="13"/>
  <c r="CC33" i="13"/>
  <c r="CB33" i="13"/>
  <c r="CA33" i="13"/>
  <c r="BZ33" i="13"/>
  <c r="BY33" i="13"/>
  <c r="BX33" i="13"/>
  <c r="BW33" i="13"/>
  <c r="BV33" i="13"/>
  <c r="BU33" i="13"/>
  <c r="BT33" i="13"/>
  <c r="BS33" i="13"/>
  <c r="BR33" i="13"/>
  <c r="BQ33" i="13"/>
  <c r="BP33" i="13"/>
  <c r="BO33" i="13"/>
  <c r="BN33" i="13"/>
  <c r="BM33" i="13"/>
  <c r="DH32" i="13"/>
  <c r="DG32" i="13"/>
  <c r="DF32" i="13"/>
  <c r="DE32" i="13"/>
  <c r="DD32" i="13"/>
  <c r="DC32" i="13"/>
  <c r="DB32" i="13"/>
  <c r="DA32" i="13"/>
  <c r="CZ32" i="13"/>
  <c r="CY32" i="13"/>
  <c r="CX32" i="13"/>
  <c r="CW32" i="13"/>
  <c r="CV32" i="13"/>
  <c r="CU32" i="13"/>
  <c r="CT32" i="13"/>
  <c r="CS32" i="13"/>
  <c r="CR32" i="13"/>
  <c r="CQ32" i="13"/>
  <c r="CP32" i="13"/>
  <c r="CO32" i="13"/>
  <c r="CN32" i="13"/>
  <c r="CM32" i="13"/>
  <c r="CL32" i="13"/>
  <c r="CK32" i="13"/>
  <c r="CJ32" i="13"/>
  <c r="CI32" i="13"/>
  <c r="CH32" i="13"/>
  <c r="CG32" i="13"/>
  <c r="CF32" i="13"/>
  <c r="CE32" i="13"/>
  <c r="CD32" i="13"/>
  <c r="CC32" i="13"/>
  <c r="CB32" i="13"/>
  <c r="CA32" i="13"/>
  <c r="BZ32" i="13"/>
  <c r="BY32" i="13"/>
  <c r="BX32" i="13"/>
  <c r="BW32" i="13"/>
  <c r="BV32" i="13"/>
  <c r="BU32" i="13"/>
  <c r="BT32" i="13"/>
  <c r="BS32" i="13"/>
  <c r="BR32" i="13"/>
  <c r="BQ32" i="13"/>
  <c r="BP32" i="13"/>
  <c r="BO32" i="13"/>
  <c r="BN32" i="13"/>
  <c r="BM32" i="13"/>
  <c r="DH31" i="13"/>
  <c r="DG31" i="13"/>
  <c r="DF31" i="13"/>
  <c r="DE31" i="13"/>
  <c r="DD31" i="13"/>
  <c r="DC31" i="13"/>
  <c r="DB31" i="13"/>
  <c r="DA31" i="13"/>
  <c r="CZ31" i="13"/>
  <c r="CY31" i="13"/>
  <c r="CX31" i="13"/>
  <c r="CW31" i="13"/>
  <c r="CV31" i="13"/>
  <c r="CU31" i="13"/>
  <c r="CT31" i="13"/>
  <c r="CS31" i="13"/>
  <c r="CR31" i="13"/>
  <c r="CQ31" i="13"/>
  <c r="CP31" i="13"/>
  <c r="CO31" i="13"/>
  <c r="CN31" i="13"/>
  <c r="CM31" i="13"/>
  <c r="CL31" i="13"/>
  <c r="CK31" i="13"/>
  <c r="CJ31" i="13"/>
  <c r="CI31" i="13"/>
  <c r="CH31" i="13"/>
  <c r="CG31" i="13"/>
  <c r="CF31" i="13"/>
  <c r="CE31" i="13"/>
  <c r="CD31" i="13"/>
  <c r="CC31" i="13"/>
  <c r="CB31" i="13"/>
  <c r="CA31" i="13"/>
  <c r="BZ31" i="13"/>
  <c r="BY31" i="13"/>
  <c r="BX31" i="13"/>
  <c r="BW31" i="13"/>
  <c r="BV31" i="13"/>
  <c r="BU31" i="13"/>
  <c r="BT31" i="13"/>
  <c r="BS31" i="13"/>
  <c r="BR31" i="13"/>
  <c r="BQ31" i="13"/>
  <c r="BP31" i="13"/>
  <c r="BO31" i="13"/>
  <c r="BN31" i="13"/>
  <c r="BM31" i="13"/>
  <c r="DH30" i="13"/>
  <c r="DG30" i="13"/>
  <c r="DF30" i="13"/>
  <c r="DE30" i="13"/>
  <c r="DD30" i="13"/>
  <c r="DC30" i="13"/>
  <c r="DB30" i="13"/>
  <c r="DA30" i="13"/>
  <c r="CZ30" i="13"/>
  <c r="CY30" i="13"/>
  <c r="CX30" i="13"/>
  <c r="CW30" i="13"/>
  <c r="CV30" i="13"/>
  <c r="CU30" i="13"/>
  <c r="CT30" i="13"/>
  <c r="CS30" i="13"/>
  <c r="CR30" i="13"/>
  <c r="CQ30" i="13"/>
  <c r="CP30" i="13"/>
  <c r="CO30" i="13"/>
  <c r="CN30" i="13"/>
  <c r="CM30" i="13"/>
  <c r="CL30" i="13"/>
  <c r="CK30" i="13"/>
  <c r="CJ30" i="13"/>
  <c r="CI30" i="13"/>
  <c r="CH30" i="13"/>
  <c r="CG30" i="13"/>
  <c r="CF30" i="13"/>
  <c r="CE30" i="13"/>
  <c r="CD30" i="13"/>
  <c r="CC30" i="13"/>
  <c r="CB30" i="13"/>
  <c r="CA30" i="13"/>
  <c r="BZ30" i="13"/>
  <c r="BY30" i="13"/>
  <c r="BX30" i="13"/>
  <c r="BW30" i="13"/>
  <c r="BV30" i="13"/>
  <c r="BU30" i="13"/>
  <c r="BT30" i="13"/>
  <c r="BS30" i="13"/>
  <c r="BR30" i="13"/>
  <c r="BQ30" i="13"/>
  <c r="BP30" i="13"/>
  <c r="BO30" i="13"/>
  <c r="BN30" i="13"/>
  <c r="BM30" i="13"/>
  <c r="DH29" i="13"/>
  <c r="DG29" i="13"/>
  <c r="DF29" i="13"/>
  <c r="DE29" i="13"/>
  <c r="DD29" i="13"/>
  <c r="DC29" i="13"/>
  <c r="DB29" i="13"/>
  <c r="DA29" i="13"/>
  <c r="CZ29" i="13"/>
  <c r="CY29" i="13"/>
  <c r="CX29" i="13"/>
  <c r="CW29" i="13"/>
  <c r="CV29" i="13"/>
  <c r="CU29" i="13"/>
  <c r="CT29" i="13"/>
  <c r="CS29" i="13"/>
  <c r="CR29" i="13"/>
  <c r="CQ29" i="13"/>
  <c r="CP29" i="13"/>
  <c r="CO29" i="13"/>
  <c r="CN29" i="13"/>
  <c r="CM29" i="13"/>
  <c r="CL29" i="13"/>
  <c r="CK29" i="13"/>
  <c r="CJ29" i="13"/>
  <c r="CI29" i="13"/>
  <c r="CH29" i="13"/>
  <c r="CG29" i="13"/>
  <c r="CF29" i="13"/>
  <c r="CE29" i="13"/>
  <c r="CD29" i="13"/>
  <c r="CC29" i="13"/>
  <c r="CB29" i="13"/>
  <c r="CA29" i="13"/>
  <c r="BZ29" i="13"/>
  <c r="BY29" i="13"/>
  <c r="BX29" i="13"/>
  <c r="BW29" i="13"/>
  <c r="BV29" i="13"/>
  <c r="BU29" i="13"/>
  <c r="BT29" i="13"/>
  <c r="BS29" i="13"/>
  <c r="BR29" i="13"/>
  <c r="BQ29" i="13"/>
  <c r="BP29" i="13"/>
  <c r="BO29" i="13"/>
  <c r="BN29" i="13"/>
  <c r="BM29" i="13"/>
  <c r="DH28" i="13"/>
  <c r="DG28" i="13"/>
  <c r="DF28" i="13"/>
  <c r="DE28" i="13"/>
  <c r="DD28" i="13"/>
  <c r="DC28" i="13"/>
  <c r="DB28" i="13"/>
  <c r="DA28" i="13"/>
  <c r="CZ28" i="13"/>
  <c r="CY28" i="13"/>
  <c r="CX28" i="13"/>
  <c r="CW28" i="13"/>
  <c r="CV28" i="13"/>
  <c r="CU28" i="13"/>
  <c r="CT28" i="13"/>
  <c r="CS28" i="13"/>
  <c r="CR28" i="13"/>
  <c r="CQ28" i="13"/>
  <c r="CP28" i="13"/>
  <c r="CO28" i="13"/>
  <c r="CN28" i="13"/>
  <c r="CM28" i="13"/>
  <c r="CL28" i="13"/>
  <c r="CK28" i="13"/>
  <c r="CJ28" i="13"/>
  <c r="CI28" i="13"/>
  <c r="CH28" i="13"/>
  <c r="CG28" i="13"/>
  <c r="CF28" i="13"/>
  <c r="CE28" i="13"/>
  <c r="CD28" i="13"/>
  <c r="CC28" i="13"/>
  <c r="CB28" i="13"/>
  <c r="CA28" i="13"/>
  <c r="BZ28" i="13"/>
  <c r="BY28" i="13"/>
  <c r="BX28" i="13"/>
  <c r="BW28" i="13"/>
  <c r="BV28" i="13"/>
  <c r="BU28" i="13"/>
  <c r="BT28" i="13"/>
  <c r="BS28" i="13"/>
  <c r="BR28" i="13"/>
  <c r="BQ28" i="13"/>
  <c r="BP28" i="13"/>
  <c r="BO28" i="13"/>
  <c r="BN28" i="13"/>
  <c r="BM28" i="13"/>
  <c r="DH27" i="13"/>
  <c r="DG27" i="13"/>
  <c r="DF27" i="13"/>
  <c r="DE27" i="13"/>
  <c r="DD27" i="13"/>
  <c r="DC27" i="13"/>
  <c r="DB27" i="13"/>
  <c r="DA27" i="13"/>
  <c r="CZ27" i="13"/>
  <c r="CY27" i="13"/>
  <c r="CX27" i="13"/>
  <c r="CW27" i="13"/>
  <c r="CV27" i="13"/>
  <c r="CU27" i="13"/>
  <c r="CT27" i="13"/>
  <c r="CS27" i="13"/>
  <c r="CR27" i="13"/>
  <c r="CQ27" i="13"/>
  <c r="CP27" i="13"/>
  <c r="CO27" i="13"/>
  <c r="CN27" i="13"/>
  <c r="CM27" i="13"/>
  <c r="CL27" i="13"/>
  <c r="CK27" i="13"/>
  <c r="CJ27" i="13"/>
  <c r="CI27" i="13"/>
  <c r="CH27" i="13"/>
  <c r="CG27" i="13"/>
  <c r="CF27" i="13"/>
  <c r="CE27" i="13"/>
  <c r="CD27" i="13"/>
  <c r="CC27" i="13"/>
  <c r="CB27" i="13"/>
  <c r="CA27" i="13"/>
  <c r="BZ27" i="13"/>
  <c r="BY27" i="13"/>
  <c r="BX27" i="13"/>
  <c r="BW27" i="13"/>
  <c r="BV27" i="13"/>
  <c r="BU27" i="13"/>
  <c r="BT27" i="13"/>
  <c r="BS27" i="13"/>
  <c r="BR27" i="13"/>
  <c r="BQ27" i="13"/>
  <c r="BP27" i="13"/>
  <c r="BO27" i="13"/>
  <c r="BN27" i="13"/>
  <c r="BM27" i="13"/>
  <c r="DH26" i="13"/>
  <c r="DG26" i="13"/>
  <c r="DF26" i="13"/>
  <c r="DE26" i="13"/>
  <c r="DD26" i="13"/>
  <c r="DC26" i="13"/>
  <c r="DB26" i="13"/>
  <c r="DA26" i="13"/>
  <c r="CZ26" i="13"/>
  <c r="CY26" i="13"/>
  <c r="CX26" i="13"/>
  <c r="CW26" i="13"/>
  <c r="CV26" i="13"/>
  <c r="CU26" i="13"/>
  <c r="CT26" i="13"/>
  <c r="CS26" i="13"/>
  <c r="CR26" i="13"/>
  <c r="CQ26" i="13"/>
  <c r="CP26" i="13"/>
  <c r="CO26" i="13"/>
  <c r="CN26" i="13"/>
  <c r="CM26" i="13"/>
  <c r="CL26" i="13"/>
  <c r="CK26" i="13"/>
  <c r="CJ26" i="13"/>
  <c r="CI26" i="13"/>
  <c r="CH26" i="13"/>
  <c r="CG26" i="13"/>
  <c r="CF26" i="13"/>
  <c r="CE26" i="13"/>
  <c r="CD26" i="13"/>
  <c r="CC26" i="13"/>
  <c r="CB26" i="13"/>
  <c r="CA26" i="13"/>
  <c r="BZ26" i="13"/>
  <c r="BY26" i="13"/>
  <c r="BX26" i="13"/>
  <c r="BW26" i="13"/>
  <c r="BV26" i="13"/>
  <c r="BU26" i="13"/>
  <c r="BT26" i="13"/>
  <c r="BS26" i="13"/>
  <c r="BR26" i="13"/>
  <c r="BQ26" i="13"/>
  <c r="BP26" i="13"/>
  <c r="BO26" i="13"/>
  <c r="BN26" i="13"/>
  <c r="BM26" i="13"/>
  <c r="DH25" i="13"/>
  <c r="DG25" i="13"/>
  <c r="DF25" i="13"/>
  <c r="DE25" i="13"/>
  <c r="DD25" i="13"/>
  <c r="DC25" i="13"/>
  <c r="DB25" i="13"/>
  <c r="DA25" i="13"/>
  <c r="CZ25" i="13"/>
  <c r="CY25" i="13"/>
  <c r="CX25" i="13"/>
  <c r="CW25" i="13"/>
  <c r="CV25" i="13"/>
  <c r="CU25" i="13"/>
  <c r="CT25" i="13"/>
  <c r="CS25" i="13"/>
  <c r="CR25" i="13"/>
  <c r="CQ25" i="13"/>
  <c r="CP25" i="13"/>
  <c r="CO25" i="13"/>
  <c r="CN25" i="13"/>
  <c r="CM25" i="13"/>
  <c r="CL25" i="13"/>
  <c r="CK25" i="13"/>
  <c r="CJ25" i="13"/>
  <c r="CI25" i="13"/>
  <c r="CH25" i="13"/>
  <c r="CG25" i="13"/>
  <c r="CF25" i="13"/>
  <c r="CE25" i="13"/>
  <c r="CD25" i="13"/>
  <c r="CC25" i="13"/>
  <c r="CB25" i="13"/>
  <c r="CA25" i="13"/>
  <c r="BZ25" i="13"/>
  <c r="BY25" i="13"/>
  <c r="BX25" i="13"/>
  <c r="BW25" i="13"/>
  <c r="BV25" i="13"/>
  <c r="BU25" i="13"/>
  <c r="BT25" i="13"/>
  <c r="BS25" i="13"/>
  <c r="BR25" i="13"/>
  <c r="BQ25" i="13"/>
  <c r="BP25" i="13"/>
  <c r="BO25" i="13"/>
  <c r="BN25" i="13"/>
  <c r="BM25" i="13"/>
  <c r="DH24" i="13"/>
  <c r="DG24" i="13"/>
  <c r="DF24" i="13"/>
  <c r="DE24" i="13"/>
  <c r="DD24" i="13"/>
  <c r="DC24" i="13"/>
  <c r="DB24" i="13"/>
  <c r="DA24" i="13"/>
  <c r="CZ24" i="13"/>
  <c r="CY24" i="13"/>
  <c r="CX24" i="13"/>
  <c r="CW24" i="13"/>
  <c r="CV24" i="13"/>
  <c r="CU24" i="13"/>
  <c r="CT24" i="13"/>
  <c r="CS24" i="13"/>
  <c r="CR24" i="13"/>
  <c r="CQ24" i="13"/>
  <c r="CP24" i="13"/>
  <c r="CO24" i="13"/>
  <c r="CN24" i="13"/>
  <c r="CM24" i="13"/>
  <c r="CL24" i="13"/>
  <c r="CK24" i="13"/>
  <c r="CJ24" i="13"/>
  <c r="CI24" i="13"/>
  <c r="CH24" i="13"/>
  <c r="CG24" i="13"/>
  <c r="CF24" i="13"/>
  <c r="CE24" i="13"/>
  <c r="CD24" i="13"/>
  <c r="CC24" i="13"/>
  <c r="CB24" i="13"/>
  <c r="CA24" i="13"/>
  <c r="BZ24" i="13"/>
  <c r="BY24" i="13"/>
  <c r="BX24" i="13"/>
  <c r="BW24" i="13"/>
  <c r="BV24" i="13"/>
  <c r="BU24" i="13"/>
  <c r="BT24" i="13"/>
  <c r="BS24" i="13"/>
  <c r="BR24" i="13"/>
  <c r="BQ24" i="13"/>
  <c r="BP24" i="13"/>
  <c r="BO24" i="13"/>
  <c r="BN24" i="13"/>
  <c r="BM24" i="13"/>
  <c r="DH23" i="13"/>
  <c r="DG23" i="13"/>
  <c r="DF23" i="13"/>
  <c r="DE23" i="13"/>
  <c r="DD23" i="13"/>
  <c r="DC23" i="13"/>
  <c r="DB23" i="13"/>
  <c r="DA23" i="13"/>
  <c r="CZ23" i="13"/>
  <c r="CY23" i="13"/>
  <c r="CX23" i="13"/>
  <c r="CW23" i="13"/>
  <c r="CV23" i="13"/>
  <c r="CU23" i="13"/>
  <c r="CT23" i="13"/>
  <c r="CS23" i="13"/>
  <c r="CR23" i="13"/>
  <c r="CQ23" i="13"/>
  <c r="CP23" i="13"/>
  <c r="CO23" i="13"/>
  <c r="CN23" i="13"/>
  <c r="CM23" i="13"/>
  <c r="CL23" i="13"/>
  <c r="CK23" i="13"/>
  <c r="CJ23" i="13"/>
  <c r="CI23" i="13"/>
  <c r="CH23" i="13"/>
  <c r="CG23" i="13"/>
  <c r="CF23" i="13"/>
  <c r="CE23" i="13"/>
  <c r="CD23" i="13"/>
  <c r="CC23" i="13"/>
  <c r="CB23" i="13"/>
  <c r="CA23" i="13"/>
  <c r="BZ23" i="13"/>
  <c r="BY23" i="13"/>
  <c r="BX23" i="13"/>
  <c r="BW23" i="13"/>
  <c r="BV23" i="13"/>
  <c r="BU23" i="13"/>
  <c r="BT23" i="13"/>
  <c r="BS23" i="13"/>
  <c r="BR23" i="13"/>
  <c r="BQ23" i="13"/>
  <c r="BP23" i="13"/>
  <c r="BO23" i="13"/>
  <c r="BN23" i="13"/>
  <c r="BM23" i="13"/>
  <c r="DH22" i="13"/>
  <c r="DG22" i="13"/>
  <c r="DF22" i="13"/>
  <c r="DE22" i="13"/>
  <c r="DD22" i="13"/>
  <c r="DC22" i="13"/>
  <c r="DB22" i="13"/>
  <c r="DA22" i="13"/>
  <c r="CZ22" i="13"/>
  <c r="CY22" i="13"/>
  <c r="CX22" i="13"/>
  <c r="CW22" i="13"/>
  <c r="CV22" i="13"/>
  <c r="CU22" i="13"/>
  <c r="CT22" i="13"/>
  <c r="CS22" i="13"/>
  <c r="CR22" i="13"/>
  <c r="CQ22" i="13"/>
  <c r="CP22" i="13"/>
  <c r="CO22" i="13"/>
  <c r="CN22" i="13"/>
  <c r="CM22" i="13"/>
  <c r="CL22" i="13"/>
  <c r="CK22" i="13"/>
  <c r="CJ22" i="13"/>
  <c r="CI22" i="13"/>
  <c r="CH22" i="13"/>
  <c r="CG22" i="13"/>
  <c r="CF22" i="13"/>
  <c r="CE22" i="13"/>
  <c r="CD22" i="13"/>
  <c r="CC22" i="13"/>
  <c r="CB22" i="13"/>
  <c r="CA22" i="13"/>
  <c r="BZ22" i="13"/>
  <c r="BY22" i="13"/>
  <c r="BX22" i="13"/>
  <c r="BW22" i="13"/>
  <c r="BV22" i="13"/>
  <c r="BU22" i="13"/>
  <c r="BT22" i="13"/>
  <c r="BS22" i="13"/>
  <c r="BR22" i="13"/>
  <c r="BQ22" i="13"/>
  <c r="BP22" i="13"/>
  <c r="BO22" i="13"/>
  <c r="BN22" i="13"/>
  <c r="BM22" i="13"/>
  <c r="DH21" i="13"/>
  <c r="DG21" i="13"/>
  <c r="DF21" i="13"/>
  <c r="DE21" i="13"/>
  <c r="DD21" i="13"/>
  <c r="DC21" i="13"/>
  <c r="DB21" i="13"/>
  <c r="DA21" i="13"/>
  <c r="CZ21" i="13"/>
  <c r="CY21" i="13"/>
  <c r="CX21" i="13"/>
  <c r="CW21" i="13"/>
  <c r="CV21" i="13"/>
  <c r="CU21" i="13"/>
  <c r="CT21" i="13"/>
  <c r="CS21" i="13"/>
  <c r="CR21" i="13"/>
  <c r="CQ21" i="13"/>
  <c r="CP21" i="13"/>
  <c r="CO21" i="13"/>
  <c r="CN21" i="13"/>
  <c r="CM21" i="13"/>
  <c r="CL21" i="13"/>
  <c r="CK21" i="13"/>
  <c r="CJ21" i="13"/>
  <c r="CI21" i="13"/>
  <c r="CH21" i="13"/>
  <c r="CG21" i="13"/>
  <c r="CF21" i="13"/>
  <c r="CE21" i="13"/>
  <c r="CD21" i="13"/>
  <c r="CC21" i="13"/>
  <c r="CB21" i="13"/>
  <c r="CA21" i="13"/>
  <c r="BZ21" i="13"/>
  <c r="BY21" i="13"/>
  <c r="BX21" i="13"/>
  <c r="BW21" i="13"/>
  <c r="BV21" i="13"/>
  <c r="BU21" i="13"/>
  <c r="BT21" i="13"/>
  <c r="BS21" i="13"/>
  <c r="BR21" i="13"/>
  <c r="BQ21" i="13"/>
  <c r="BP21" i="13"/>
  <c r="BO21" i="13"/>
  <c r="BN21" i="13"/>
  <c r="BM21" i="13"/>
  <c r="DH20" i="13"/>
  <c r="DG20" i="13"/>
  <c r="DF20" i="13"/>
  <c r="DE20" i="13"/>
  <c r="DD20" i="13"/>
  <c r="DC20" i="13"/>
  <c r="DB20" i="13"/>
  <c r="DA20" i="13"/>
  <c r="CZ20" i="13"/>
  <c r="CY20" i="13"/>
  <c r="CX20" i="13"/>
  <c r="CW20" i="13"/>
  <c r="CV20" i="13"/>
  <c r="CU20" i="13"/>
  <c r="CT20" i="13"/>
  <c r="CS20" i="13"/>
  <c r="CR20" i="13"/>
  <c r="CQ20" i="13"/>
  <c r="CP20" i="13"/>
  <c r="CO20" i="13"/>
  <c r="CN20" i="13"/>
  <c r="CM20" i="13"/>
  <c r="CL20" i="13"/>
  <c r="CK20" i="13"/>
  <c r="CJ20" i="13"/>
  <c r="CI20" i="13"/>
  <c r="CH20" i="13"/>
  <c r="CG20" i="13"/>
  <c r="CF20" i="13"/>
  <c r="CE20" i="13"/>
  <c r="CD20" i="13"/>
  <c r="CC20" i="13"/>
  <c r="CB20" i="13"/>
  <c r="CA20" i="13"/>
  <c r="BZ20" i="13"/>
  <c r="BY20" i="13"/>
  <c r="BX20" i="13"/>
  <c r="BW20" i="13"/>
  <c r="BV20" i="13"/>
  <c r="BU20" i="13"/>
  <c r="BT20" i="13"/>
  <c r="BS20" i="13"/>
  <c r="BR20" i="13"/>
  <c r="BQ20" i="13"/>
  <c r="BP20" i="13"/>
  <c r="BO20" i="13"/>
  <c r="BN20" i="13"/>
  <c r="BM20" i="13"/>
  <c r="DH19" i="13"/>
  <c r="DG19" i="13"/>
  <c r="DF19" i="13"/>
  <c r="DE19" i="13"/>
  <c r="DD19" i="13"/>
  <c r="DC19" i="13"/>
  <c r="DB19" i="13"/>
  <c r="DA19" i="13"/>
  <c r="CZ19" i="13"/>
  <c r="CY19" i="13"/>
  <c r="CX19" i="13"/>
  <c r="CW19" i="13"/>
  <c r="CV19" i="13"/>
  <c r="CU19" i="13"/>
  <c r="CT19" i="13"/>
  <c r="CS19" i="13"/>
  <c r="CR19" i="13"/>
  <c r="CQ19" i="13"/>
  <c r="CP19" i="13"/>
  <c r="CO19" i="13"/>
  <c r="CN19" i="13"/>
  <c r="CM19" i="13"/>
  <c r="CL19" i="13"/>
  <c r="CK19" i="13"/>
  <c r="CJ19" i="13"/>
  <c r="CI19" i="13"/>
  <c r="CH19" i="13"/>
  <c r="CG19" i="13"/>
  <c r="CF19" i="13"/>
  <c r="CE19" i="13"/>
  <c r="CD19" i="13"/>
  <c r="CC19" i="13"/>
  <c r="CB19" i="13"/>
  <c r="CA19" i="13"/>
  <c r="BZ19" i="13"/>
  <c r="BY19" i="13"/>
  <c r="BX19" i="13"/>
  <c r="BW19" i="13"/>
  <c r="BV19" i="13"/>
  <c r="BU19" i="13"/>
  <c r="BT19" i="13"/>
  <c r="BS19" i="13"/>
  <c r="BR19" i="13"/>
  <c r="BQ19" i="13"/>
  <c r="BP19" i="13"/>
  <c r="BO19" i="13"/>
  <c r="BN19" i="13"/>
  <c r="BM19" i="13"/>
  <c r="DH18" i="13"/>
  <c r="DG18" i="13"/>
  <c r="DF18" i="13"/>
  <c r="DE18" i="13"/>
  <c r="DD18" i="13"/>
  <c r="DC18" i="13"/>
  <c r="DB18" i="13"/>
  <c r="DA18" i="13"/>
  <c r="CZ18" i="13"/>
  <c r="CY18" i="13"/>
  <c r="CX18" i="13"/>
  <c r="CW18" i="13"/>
  <c r="CV18" i="13"/>
  <c r="CU18" i="13"/>
  <c r="CT18" i="13"/>
  <c r="CS18" i="13"/>
  <c r="CR18" i="13"/>
  <c r="CQ18" i="13"/>
  <c r="CP18" i="13"/>
  <c r="CO18" i="13"/>
  <c r="CN18" i="13"/>
  <c r="CM18" i="13"/>
  <c r="CL18" i="13"/>
  <c r="CK18" i="13"/>
  <c r="CJ18" i="13"/>
  <c r="CI18" i="13"/>
  <c r="CH18" i="13"/>
  <c r="CG18" i="13"/>
  <c r="CF18" i="13"/>
  <c r="CE18" i="13"/>
  <c r="CD18" i="13"/>
  <c r="CC18" i="13"/>
  <c r="CB18" i="13"/>
  <c r="CA18" i="13"/>
  <c r="BZ18" i="13"/>
  <c r="BY18" i="13"/>
  <c r="BX18" i="13"/>
  <c r="BW18" i="13"/>
  <c r="BV18" i="13"/>
  <c r="BU18" i="13"/>
  <c r="BT18" i="13"/>
  <c r="BS18" i="13"/>
  <c r="BR18" i="13"/>
  <c r="BQ18" i="13"/>
  <c r="BP18" i="13"/>
  <c r="BO18" i="13"/>
  <c r="BN18" i="13"/>
  <c r="BM18" i="13"/>
  <c r="DH17" i="13"/>
  <c r="DG17" i="13"/>
  <c r="DF17" i="13"/>
  <c r="DE17" i="13"/>
  <c r="DD17" i="13"/>
  <c r="DC17" i="13"/>
  <c r="DB17" i="13"/>
  <c r="DA17" i="13"/>
  <c r="CZ17" i="13"/>
  <c r="CY17" i="13"/>
  <c r="CX17" i="13"/>
  <c r="CW17" i="13"/>
  <c r="CV17" i="13"/>
  <c r="CU17" i="13"/>
  <c r="CT17" i="13"/>
  <c r="CS17" i="13"/>
  <c r="CR17" i="13"/>
  <c r="CQ17" i="13"/>
  <c r="CP17" i="13"/>
  <c r="CO17" i="13"/>
  <c r="CN17" i="13"/>
  <c r="CM17" i="13"/>
  <c r="CL17" i="13"/>
  <c r="CK17" i="13"/>
  <c r="CJ17" i="13"/>
  <c r="CI17" i="13"/>
  <c r="CH17" i="13"/>
  <c r="CG17" i="13"/>
  <c r="CF17" i="13"/>
  <c r="CE17" i="13"/>
  <c r="CD17" i="13"/>
  <c r="CC17" i="13"/>
  <c r="CB17" i="13"/>
  <c r="CA17" i="13"/>
  <c r="BZ17" i="13"/>
  <c r="BY17" i="13"/>
  <c r="BX17" i="13"/>
  <c r="BW17" i="13"/>
  <c r="BV17" i="13"/>
  <c r="BU17" i="13"/>
  <c r="BT17" i="13"/>
  <c r="BS17" i="13"/>
  <c r="BR17" i="13"/>
  <c r="BQ17" i="13"/>
  <c r="BP17" i="13"/>
  <c r="BO17" i="13"/>
  <c r="BN17" i="13"/>
  <c r="BM17" i="13"/>
  <c r="DH16" i="13"/>
  <c r="DG16" i="13"/>
  <c r="DF16" i="13"/>
  <c r="DE16" i="13"/>
  <c r="DD16" i="13"/>
  <c r="DC16" i="13"/>
  <c r="DB16" i="13"/>
  <c r="DA16" i="13"/>
  <c r="CZ16" i="13"/>
  <c r="CY16" i="13"/>
  <c r="CX16" i="13"/>
  <c r="CW16" i="13"/>
  <c r="CV16" i="13"/>
  <c r="CU16" i="13"/>
  <c r="CT16" i="13"/>
  <c r="CS16" i="13"/>
  <c r="CR16" i="13"/>
  <c r="CQ16" i="13"/>
  <c r="CP16" i="13"/>
  <c r="CO16" i="13"/>
  <c r="CN16" i="13"/>
  <c r="CM16" i="13"/>
  <c r="CL16" i="13"/>
  <c r="CK16" i="13"/>
  <c r="CJ16" i="13"/>
  <c r="CI16" i="13"/>
  <c r="CH16" i="13"/>
  <c r="CG16" i="13"/>
  <c r="CF16" i="13"/>
  <c r="CE16" i="13"/>
  <c r="CD16" i="13"/>
  <c r="CC16" i="13"/>
  <c r="CB16" i="13"/>
  <c r="CA16" i="13"/>
  <c r="BZ16" i="13"/>
  <c r="BY16" i="13"/>
  <c r="BX16" i="13"/>
  <c r="BW16" i="13"/>
  <c r="BV16" i="13"/>
  <c r="BU16" i="13"/>
  <c r="BT16" i="13"/>
  <c r="BS16" i="13"/>
  <c r="BR16" i="13"/>
  <c r="BQ16" i="13"/>
  <c r="BP16" i="13"/>
  <c r="BO16" i="13"/>
  <c r="BN16" i="13"/>
  <c r="BM16" i="13"/>
  <c r="DH15" i="13"/>
  <c r="DG15" i="13"/>
  <c r="DF15" i="13"/>
  <c r="DE15" i="13"/>
  <c r="DD15" i="13"/>
  <c r="DC15" i="13"/>
  <c r="DB15" i="13"/>
  <c r="DA15" i="13"/>
  <c r="CZ15" i="13"/>
  <c r="CY15" i="13"/>
  <c r="CX15" i="13"/>
  <c r="CW15" i="13"/>
  <c r="CV15" i="13"/>
  <c r="CU15" i="13"/>
  <c r="CT15" i="13"/>
  <c r="CS15" i="13"/>
  <c r="CR15" i="13"/>
  <c r="CQ15" i="13"/>
  <c r="CP15" i="13"/>
  <c r="CO15" i="13"/>
  <c r="CN15" i="13"/>
  <c r="CM15" i="13"/>
  <c r="CL15" i="13"/>
  <c r="CK15" i="13"/>
  <c r="CJ15" i="13"/>
  <c r="CI15" i="13"/>
  <c r="CH15" i="13"/>
  <c r="CG15" i="13"/>
  <c r="CF15" i="13"/>
  <c r="CE15" i="13"/>
  <c r="CD15" i="13"/>
  <c r="CC15" i="13"/>
  <c r="CB15" i="13"/>
  <c r="CA15" i="13"/>
  <c r="BZ15" i="13"/>
  <c r="BY15" i="13"/>
  <c r="BX15" i="13"/>
  <c r="BW15" i="13"/>
  <c r="BV15" i="13"/>
  <c r="BU15" i="13"/>
  <c r="BT15" i="13"/>
  <c r="BS15" i="13"/>
  <c r="BR15" i="13"/>
  <c r="BQ15" i="13"/>
  <c r="BP15" i="13"/>
  <c r="BO15" i="13"/>
  <c r="BN15" i="13"/>
  <c r="BM15" i="13"/>
  <c r="DH14" i="13"/>
  <c r="DG14" i="13"/>
  <c r="DF14" i="13"/>
  <c r="DE14" i="13"/>
  <c r="DD14" i="13"/>
  <c r="DC14" i="13"/>
  <c r="DB14" i="13"/>
  <c r="DA14" i="13"/>
  <c r="CZ14" i="13"/>
  <c r="CY14" i="13"/>
  <c r="CX14" i="13"/>
  <c r="CW14" i="13"/>
  <c r="CV14" i="13"/>
  <c r="CU14" i="13"/>
  <c r="CT14" i="13"/>
  <c r="CS14" i="13"/>
  <c r="CR14" i="13"/>
  <c r="CQ14" i="13"/>
  <c r="CP14" i="13"/>
  <c r="CO14" i="13"/>
  <c r="CN14" i="13"/>
  <c r="CM14" i="13"/>
  <c r="CL14" i="13"/>
  <c r="CK14" i="13"/>
  <c r="CJ14" i="13"/>
  <c r="CI14" i="13"/>
  <c r="CH14" i="13"/>
  <c r="CG14" i="13"/>
  <c r="CF14" i="13"/>
  <c r="CE14" i="13"/>
  <c r="CD14" i="13"/>
  <c r="CC14" i="13"/>
  <c r="CB14" i="13"/>
  <c r="CA14" i="13"/>
  <c r="BZ14" i="13"/>
  <c r="BY14" i="13"/>
  <c r="BX14" i="13"/>
  <c r="BW14" i="13"/>
  <c r="BV14" i="13"/>
  <c r="BU14" i="13"/>
  <c r="BT14" i="13"/>
  <c r="BS14" i="13"/>
  <c r="BR14" i="13"/>
  <c r="BQ14" i="13"/>
  <c r="BP14" i="13"/>
  <c r="BO14" i="13"/>
  <c r="BN14" i="13"/>
  <c r="BM14" i="13"/>
  <c r="Q28" i="19"/>
  <c r="AJ29" i="19"/>
  <c r="J29" i="19" s="1"/>
  <c r="AF29" i="19"/>
  <c r="I29" i="19" s="1"/>
  <c r="AB29" i="19"/>
  <c r="H29" i="19" s="1"/>
  <c r="X29" i="19"/>
  <c r="G29" i="19" s="1"/>
  <c r="U36" i="19"/>
  <c r="BL28" i="19"/>
  <c r="DM28" i="19" s="1"/>
  <c r="BH28" i="19"/>
  <c r="P28" i="19" s="1"/>
  <c r="BD28" i="19"/>
  <c r="O28" i="19" s="1"/>
  <c r="AZ28" i="19"/>
  <c r="N28" i="19" s="1"/>
  <c r="AN28" i="19"/>
  <c r="K28" i="19" s="1"/>
  <c r="AJ28" i="19"/>
  <c r="J28" i="19" s="1"/>
  <c r="AF28" i="19"/>
  <c r="I28" i="19" s="1"/>
  <c r="AB28" i="19"/>
  <c r="H28" i="19" s="1"/>
  <c r="X28" i="19"/>
  <c r="G28" i="19" s="1"/>
  <c r="T28" i="19"/>
  <c r="F28" i="19" s="1"/>
  <c r="BL27" i="19"/>
  <c r="Q27" i="19" s="1"/>
  <c r="BH27" i="19"/>
  <c r="DI27" i="19" s="1"/>
  <c r="BD27" i="19"/>
  <c r="O27" i="19" s="1"/>
  <c r="AZ27" i="19"/>
  <c r="N27" i="19" s="1"/>
  <c r="AV27" i="19"/>
  <c r="M27" i="19" s="1"/>
  <c r="AF27" i="19"/>
  <c r="I27" i="19" s="1"/>
  <c r="AB27" i="19"/>
  <c r="H27" i="19" s="1"/>
  <c r="X27" i="19"/>
  <c r="G27" i="19" s="1"/>
  <c r="T27" i="19"/>
  <c r="F27" i="19" s="1"/>
  <c r="BL24" i="19"/>
  <c r="DM24" i="19" s="1"/>
  <c r="BH24" i="19"/>
  <c r="DI24" i="19" s="1"/>
  <c r="BD24" i="19"/>
  <c r="DE24" i="19" s="1"/>
  <c r="AZ24" i="19"/>
  <c r="DA24" i="19" s="1"/>
  <c r="AV24" i="19"/>
  <c r="CW24" i="19" s="1"/>
  <c r="AR24" i="19"/>
  <c r="CS24" i="19" s="1"/>
  <c r="AN24" i="19"/>
  <c r="CO24" i="19" s="1"/>
  <c r="AJ24" i="19"/>
  <c r="CK24" i="19" s="1"/>
  <c r="AF24" i="19"/>
  <c r="CG24" i="19" s="1"/>
  <c r="X24" i="19"/>
  <c r="BY24" i="19" s="1"/>
  <c r="T24" i="19"/>
  <c r="F24" i="19" s="1"/>
  <c r="BH23" i="19"/>
  <c r="P23" i="19" s="1"/>
  <c r="BD23" i="19"/>
  <c r="DE23" i="19" s="1"/>
  <c r="AZ23" i="19"/>
  <c r="DA23" i="19" s="1"/>
  <c r="AV23" i="19"/>
  <c r="CW23" i="19" s="1"/>
  <c r="AR23" i="19"/>
  <c r="CS23" i="19" s="1"/>
  <c r="AN23" i="19"/>
  <c r="CO23" i="19" s="1"/>
  <c r="AJ23" i="19"/>
  <c r="CK23" i="19" s="1"/>
  <c r="AF23" i="19"/>
  <c r="CG23" i="19" s="1"/>
  <c r="X23" i="19"/>
  <c r="BY23" i="19" s="1"/>
  <c r="BL22" i="19"/>
  <c r="Q22" i="19" s="1"/>
  <c r="BH22" i="19"/>
  <c r="P22" i="19" s="1"/>
  <c r="BD22" i="19"/>
  <c r="O22" i="19" s="1"/>
  <c r="AZ22" i="19"/>
  <c r="N22" i="19" s="1"/>
  <c r="AV22" i="19"/>
  <c r="M22" i="19" s="1"/>
  <c r="AR22" i="19"/>
  <c r="L22" i="19" s="1"/>
  <c r="AN22" i="19"/>
  <c r="K22" i="19" s="1"/>
  <c r="AJ22" i="19"/>
  <c r="J22" i="19" s="1"/>
  <c r="AF22" i="19"/>
  <c r="I22" i="19" s="1"/>
  <c r="AB22" i="19"/>
  <c r="H22" i="19" s="1"/>
  <c r="X22" i="19"/>
  <c r="G22" i="19" s="1"/>
  <c r="T22" i="19"/>
  <c r="F22" i="19" s="1"/>
  <c r="AJ21" i="19"/>
  <c r="J21" i="19" s="1"/>
  <c r="AF21" i="19"/>
  <c r="I21" i="19" s="1"/>
  <c r="AB21" i="19"/>
  <c r="H21" i="19" s="1"/>
  <c r="X21" i="19"/>
  <c r="G21" i="19" s="1"/>
  <c r="T21" i="19"/>
  <c r="F21" i="19" s="1"/>
  <c r="AJ20" i="19"/>
  <c r="J20" i="19" s="1"/>
  <c r="BL8" i="19"/>
  <c r="Q8" i="19" s="1"/>
  <c r="BH8" i="19"/>
  <c r="P8" i="19" s="1"/>
  <c r="BD8" i="19"/>
  <c r="O8" i="19" s="1"/>
  <c r="AZ8" i="19"/>
  <c r="N8" i="19" s="1"/>
  <c r="AV8" i="19"/>
  <c r="M8" i="19" s="1"/>
  <c r="AR8" i="19"/>
  <c r="L8" i="19" s="1"/>
  <c r="AB8" i="19"/>
  <c r="H8" i="19" s="1"/>
  <c r="X8" i="19"/>
  <c r="G8" i="19" s="1"/>
  <c r="T8" i="19"/>
  <c r="F8" i="19" s="1"/>
  <c r="A1" i="23"/>
  <c r="CK8" i="19"/>
  <c r="A29" i="19"/>
  <c r="A22" i="19"/>
  <c r="DK20" i="13"/>
  <c r="DK11" i="13"/>
  <c r="DP22" i="19"/>
  <c r="DO22" i="19"/>
  <c r="DN22" i="19"/>
  <c r="DL22" i="19"/>
  <c r="DK22" i="19"/>
  <c r="DJ22" i="19"/>
  <c r="DH22" i="19"/>
  <c r="DG22" i="19"/>
  <c r="DF22" i="19"/>
  <c r="DD22" i="19"/>
  <c r="DC22" i="19"/>
  <c r="DB22" i="19"/>
  <c r="CZ22" i="19"/>
  <c r="CY22" i="19"/>
  <c r="CX22" i="19"/>
  <c r="CV22" i="19"/>
  <c r="CU22" i="19"/>
  <c r="CT22" i="19"/>
  <c r="CR22" i="19"/>
  <c r="CQ22" i="19"/>
  <c r="CP22" i="19"/>
  <c r="CN22" i="19"/>
  <c r="CM22" i="19"/>
  <c r="CL22" i="19"/>
  <c r="CJ22" i="19"/>
  <c r="CI22" i="19"/>
  <c r="CH22" i="19"/>
  <c r="CF22" i="19"/>
  <c r="CE22" i="19"/>
  <c r="CD22" i="19"/>
  <c r="CB22" i="19"/>
  <c r="CA22" i="19"/>
  <c r="BZ22" i="19"/>
  <c r="BX22" i="19"/>
  <c r="BW22" i="19"/>
  <c r="BV22" i="19"/>
  <c r="DK29" i="13"/>
  <c r="DK21" i="13"/>
  <c r="DP29" i="19"/>
  <c r="DO29" i="19"/>
  <c r="DN29" i="19"/>
  <c r="DL29" i="19"/>
  <c r="DK29" i="19"/>
  <c r="DJ29" i="19"/>
  <c r="DH29" i="19"/>
  <c r="DG29" i="19"/>
  <c r="DF29" i="19"/>
  <c r="DD29" i="19"/>
  <c r="DC29" i="19"/>
  <c r="DB29" i="19"/>
  <c r="CZ29" i="19"/>
  <c r="CY29" i="19"/>
  <c r="CX29" i="19"/>
  <c r="CV29" i="19"/>
  <c r="CU29" i="19"/>
  <c r="CT29" i="19"/>
  <c r="CR29" i="19"/>
  <c r="CQ29" i="19"/>
  <c r="CP29" i="19"/>
  <c r="CN29" i="19"/>
  <c r="CM29" i="19"/>
  <c r="CL29" i="19"/>
  <c r="CJ29" i="19"/>
  <c r="CI29" i="19"/>
  <c r="CH29" i="19"/>
  <c r="CF29" i="19"/>
  <c r="CE29" i="19"/>
  <c r="CD29" i="19"/>
  <c r="CB29" i="19"/>
  <c r="CA29" i="19"/>
  <c r="BZ29" i="19"/>
  <c r="BX29" i="19"/>
  <c r="BW29" i="19"/>
  <c r="BV29" i="19"/>
  <c r="DP28" i="19"/>
  <c r="DO28" i="19"/>
  <c r="DN28" i="19"/>
  <c r="DL28" i="19"/>
  <c r="DK28" i="19"/>
  <c r="DJ28" i="19"/>
  <c r="DH28" i="19"/>
  <c r="DG28" i="19"/>
  <c r="DF28" i="19"/>
  <c r="DD28" i="19"/>
  <c r="DC28" i="19"/>
  <c r="DB28" i="19"/>
  <c r="CZ28" i="19"/>
  <c r="CY28" i="19"/>
  <c r="CX28" i="19"/>
  <c r="CR28" i="19"/>
  <c r="CQ28" i="19"/>
  <c r="CP28" i="19"/>
  <c r="CN28" i="19"/>
  <c r="CM28" i="19"/>
  <c r="CL28" i="19"/>
  <c r="CJ28" i="19"/>
  <c r="CI28" i="19"/>
  <c r="CH28" i="19"/>
  <c r="CF28" i="19"/>
  <c r="CE28" i="19"/>
  <c r="CD28" i="19"/>
  <c r="CB28" i="19"/>
  <c r="CA28" i="19"/>
  <c r="BZ28" i="19"/>
  <c r="BX28" i="19"/>
  <c r="BW28" i="19"/>
  <c r="BV28" i="19"/>
  <c r="DP27" i="19"/>
  <c r="DO27" i="19"/>
  <c r="DN27" i="19"/>
  <c r="DL27" i="19"/>
  <c r="DK27" i="19"/>
  <c r="DJ27" i="19"/>
  <c r="DH27" i="19"/>
  <c r="DG27" i="19"/>
  <c r="DF27" i="19"/>
  <c r="DD27" i="19"/>
  <c r="DC27" i="19"/>
  <c r="DB27" i="19"/>
  <c r="CZ27" i="19"/>
  <c r="CY27" i="19"/>
  <c r="CX27" i="19"/>
  <c r="CV27" i="19"/>
  <c r="CU27" i="19"/>
  <c r="CT27" i="19"/>
  <c r="CJ27" i="19"/>
  <c r="CI27" i="19"/>
  <c r="CH27" i="19"/>
  <c r="CF27" i="19"/>
  <c r="CE27" i="19"/>
  <c r="CD27" i="19"/>
  <c r="CB27" i="19"/>
  <c r="CA27" i="19"/>
  <c r="BZ27" i="19"/>
  <c r="BX27" i="19"/>
  <c r="BW27" i="19"/>
  <c r="BV27" i="19"/>
  <c r="DP24" i="19"/>
  <c r="DO24" i="19"/>
  <c r="DN24" i="19"/>
  <c r="DL24" i="19"/>
  <c r="DK24" i="19"/>
  <c r="DJ24" i="19"/>
  <c r="DH24" i="19"/>
  <c r="DG24" i="19"/>
  <c r="DF24" i="19"/>
  <c r="DD24" i="19"/>
  <c r="DC24" i="19"/>
  <c r="DB24" i="19"/>
  <c r="CZ24" i="19"/>
  <c r="CY24" i="19"/>
  <c r="CX24" i="19"/>
  <c r="CV24" i="19"/>
  <c r="CU24" i="19"/>
  <c r="CT24" i="19"/>
  <c r="CR24" i="19"/>
  <c r="CQ24" i="19"/>
  <c r="CP24" i="19"/>
  <c r="CN24" i="19"/>
  <c r="CM24" i="19"/>
  <c r="CL24" i="19"/>
  <c r="CJ24" i="19"/>
  <c r="CI24" i="19"/>
  <c r="CH24" i="19"/>
  <c r="CB24" i="19"/>
  <c r="CA24" i="19"/>
  <c r="BZ24" i="19"/>
  <c r="BX24" i="19"/>
  <c r="BW24" i="19"/>
  <c r="BV24" i="19"/>
  <c r="DH23" i="19"/>
  <c r="DG23" i="19"/>
  <c r="DF23" i="19"/>
  <c r="DD23" i="19"/>
  <c r="DC23" i="19"/>
  <c r="DB23" i="19"/>
  <c r="CZ23" i="19"/>
  <c r="CY23" i="19"/>
  <c r="CX23" i="19"/>
  <c r="CV23" i="19"/>
  <c r="CU23" i="19"/>
  <c r="CT23" i="19"/>
  <c r="CR23" i="19"/>
  <c r="CQ23" i="19"/>
  <c r="CP23" i="19"/>
  <c r="CN23" i="19"/>
  <c r="CM23" i="19"/>
  <c r="CL23" i="19"/>
  <c r="CJ23" i="19"/>
  <c r="CI23" i="19"/>
  <c r="CH23" i="19"/>
  <c r="CF23" i="19"/>
  <c r="CE23" i="19"/>
  <c r="CD23" i="19"/>
  <c r="CB23" i="19"/>
  <c r="CA23" i="19"/>
  <c r="BZ23" i="19"/>
  <c r="BX23" i="19"/>
  <c r="BW23" i="19"/>
  <c r="BV23" i="19"/>
  <c r="CB15" i="19"/>
  <c r="CA15" i="19"/>
  <c r="BZ15" i="19"/>
  <c r="BX15" i="19"/>
  <c r="BW15" i="19"/>
  <c r="BV15" i="19"/>
  <c r="CB14" i="19"/>
  <c r="CA14" i="19"/>
  <c r="BZ14" i="19"/>
  <c r="DH9" i="19"/>
  <c r="DR34" i="19"/>
  <c r="DP34" i="19"/>
  <c r="DO34" i="19"/>
  <c r="DN34" i="19"/>
  <c r="DM34" i="19"/>
  <c r="DL34" i="19"/>
  <c r="DK34" i="19"/>
  <c r="DJ34" i="19"/>
  <c r="DI34" i="19"/>
  <c r="DH34" i="19"/>
  <c r="DG34" i="19"/>
  <c r="DF34" i="19"/>
  <c r="DE34" i="19"/>
  <c r="DD34" i="19"/>
  <c r="DC34" i="19"/>
  <c r="DB34" i="19"/>
  <c r="DA34" i="19"/>
  <c r="CZ34" i="19"/>
  <c r="CY34" i="19"/>
  <c r="CX34" i="19"/>
  <c r="CW34" i="19"/>
  <c r="CV34" i="19"/>
  <c r="CU34" i="19"/>
  <c r="CT34" i="19"/>
  <c r="CS34" i="19"/>
  <c r="CR34" i="19"/>
  <c r="CQ34" i="19"/>
  <c r="CP34" i="19"/>
  <c r="CO34" i="19"/>
  <c r="CN34" i="19"/>
  <c r="CM34" i="19"/>
  <c r="CL34" i="19"/>
  <c r="CK34" i="19"/>
  <c r="CJ34" i="19"/>
  <c r="CI34" i="19"/>
  <c r="CH34" i="19"/>
  <c r="CG34" i="19"/>
  <c r="CF34" i="19"/>
  <c r="CE34" i="19"/>
  <c r="CD34" i="19"/>
  <c r="CC34" i="19"/>
  <c r="CB34" i="19"/>
  <c r="CA34" i="19"/>
  <c r="BZ34" i="19"/>
  <c r="BY34" i="19"/>
  <c r="BX34" i="19"/>
  <c r="BW34" i="19"/>
  <c r="BV34" i="19"/>
  <c r="BU34" i="19"/>
  <c r="DR33" i="19"/>
  <c r="DK41" i="13"/>
  <c r="DK40" i="13"/>
  <c r="DK39" i="13"/>
  <c r="DK38" i="13"/>
  <c r="DK37" i="13"/>
  <c r="DK36" i="13"/>
  <c r="DK35" i="13"/>
  <c r="DK34" i="13"/>
  <c r="DK33" i="13"/>
  <c r="DK32" i="13"/>
  <c r="DK31" i="13"/>
  <c r="DK30" i="13"/>
  <c r="DK28" i="13"/>
  <c r="DK27" i="13"/>
  <c r="DK26" i="13"/>
  <c r="DK25" i="13"/>
  <c r="DK24" i="13"/>
  <c r="DK23" i="13"/>
  <c r="DK22" i="13"/>
  <c r="DK19" i="13"/>
  <c r="DK18" i="13"/>
  <c r="DK17" i="13"/>
  <c r="DK16" i="13"/>
  <c r="DK15" i="13"/>
  <c r="DK14" i="13"/>
  <c r="DK13" i="13"/>
  <c r="DK12" i="13"/>
  <c r="DK10" i="13"/>
  <c r="DK9" i="13"/>
  <c r="DK8" i="13"/>
  <c r="DR29" i="19"/>
  <c r="BQ1" i="19"/>
  <c r="BU1" i="19" s="1"/>
  <c r="BL1" i="19" s="1"/>
  <c r="A2" i="19" s="1"/>
  <c r="A1" i="19"/>
  <c r="Q15" i="16"/>
  <c r="K15" i="16"/>
  <c r="Q13" i="16"/>
  <c r="K13" i="16"/>
  <c r="Q11" i="16"/>
  <c r="K11" i="16"/>
  <c r="AG9" i="16"/>
  <c r="Q9" i="16"/>
  <c r="K9" i="16"/>
  <c r="A4" i="16"/>
  <c r="A9" i="16" s="1"/>
  <c r="A1" i="16"/>
  <c r="DJ41" i="13"/>
  <c r="BI1" i="13"/>
  <c r="BM1" i="13" s="1"/>
  <c r="BD1" i="13" s="1"/>
  <c r="A2" i="13" s="1"/>
  <c r="A1" i="13"/>
  <c r="A1" i="12"/>
  <c r="AW9" i="12"/>
  <c r="AW15" i="11"/>
  <c r="A1" i="10"/>
  <c r="A1" i="9"/>
  <c r="BD17" i="7"/>
  <c r="A40" i="7" s="1"/>
  <c r="AX37" i="8"/>
  <c r="AY37" i="8" s="1"/>
  <c r="AX34" i="8"/>
  <c r="C33" i="6"/>
  <c r="A1" i="7"/>
  <c r="AW33" i="6"/>
  <c r="A1" i="6"/>
  <c r="C4" i="5"/>
  <c r="DA23" i="32" l="1"/>
  <c r="DI8" i="32"/>
  <c r="H23" i="32"/>
  <c r="BY29" i="32"/>
  <c r="CC29" i="32"/>
  <c r="I29" i="32"/>
  <c r="F29" i="32"/>
  <c r="J29" i="32"/>
  <c r="DA28" i="32"/>
  <c r="F28" i="32"/>
  <c r="J28" i="32"/>
  <c r="G28" i="32"/>
  <c r="K28" i="32"/>
  <c r="O28" i="32"/>
  <c r="CC28" i="32"/>
  <c r="P28" i="32"/>
  <c r="N27" i="32"/>
  <c r="BU27" i="32"/>
  <c r="BY27" i="32"/>
  <c r="O27" i="32"/>
  <c r="H27" i="32"/>
  <c r="L27" i="32"/>
  <c r="P27" i="32"/>
  <c r="CO24" i="32"/>
  <c r="I24" i="32"/>
  <c r="Q24" i="32"/>
  <c r="CK24" i="32"/>
  <c r="M24" i="32"/>
  <c r="F24" i="32"/>
  <c r="N24" i="32"/>
  <c r="G24" i="32"/>
  <c r="O24" i="32"/>
  <c r="L24" i="32"/>
  <c r="P24" i="32"/>
  <c r="P23" i="32"/>
  <c r="BY23" i="32"/>
  <c r="DE23" i="32"/>
  <c r="CO23" i="32"/>
  <c r="L23" i="32"/>
  <c r="I23" i="32"/>
  <c r="M23" i="32"/>
  <c r="CK23" i="32"/>
  <c r="L21" i="32"/>
  <c r="CO21" i="32"/>
  <c r="CK21" i="32"/>
  <c r="CO20" i="32"/>
  <c r="L20" i="32"/>
  <c r="CK20" i="32"/>
  <c r="K19" i="32"/>
  <c r="L19" i="32"/>
  <c r="J24" i="19"/>
  <c r="N24" i="19"/>
  <c r="K24" i="19"/>
  <c r="L24" i="19"/>
  <c r="P24" i="19"/>
  <c r="G24" i="19"/>
  <c r="O24" i="19"/>
  <c r="I24" i="19"/>
  <c r="M24" i="19"/>
  <c r="Q24" i="19"/>
  <c r="M23" i="19"/>
  <c r="J23" i="19"/>
  <c r="G23" i="19"/>
  <c r="K23" i="19"/>
  <c r="O23" i="19"/>
  <c r="I23" i="19"/>
  <c r="N23" i="19"/>
  <c r="L23" i="19"/>
  <c r="BU9" i="32"/>
  <c r="DI42" i="13"/>
  <c r="DI43" i="13"/>
  <c r="DL43" i="13" s="1"/>
  <c r="DI44" i="13"/>
  <c r="DI8" i="31"/>
  <c r="DL8" i="31" s="1"/>
  <c r="DI10" i="31"/>
  <c r="DL10" i="31" s="1"/>
  <c r="DI12" i="31"/>
  <c r="DL12" i="31" s="1"/>
  <c r="DI16" i="31"/>
  <c r="DL16" i="31" s="1"/>
  <c r="DI18" i="31"/>
  <c r="DL18" i="31" s="1"/>
  <c r="BL13" i="32" s="1"/>
  <c r="DI20" i="31"/>
  <c r="DL20" i="31" s="1"/>
  <c r="DI22" i="31"/>
  <c r="DL22" i="31" s="1"/>
  <c r="DI24" i="31"/>
  <c r="DL24" i="31" s="1"/>
  <c r="DI26" i="31"/>
  <c r="DL26" i="31" s="1"/>
  <c r="AR15" i="32" s="1"/>
  <c r="DI28" i="31"/>
  <c r="DL28" i="31" s="1"/>
  <c r="DI30" i="31"/>
  <c r="DL30" i="31" s="1"/>
  <c r="BL19" i="32" s="1"/>
  <c r="Q19" i="32" s="1"/>
  <c r="DI32" i="31"/>
  <c r="DL32" i="31" s="1"/>
  <c r="DI34" i="31"/>
  <c r="DL34" i="31" s="1"/>
  <c r="DI36" i="31"/>
  <c r="DL36" i="31" s="1"/>
  <c r="DI38" i="31"/>
  <c r="DL38" i="31" s="1"/>
  <c r="AN27" i="32" s="1"/>
  <c r="DI40" i="31"/>
  <c r="DL40" i="31" s="1"/>
  <c r="CC28" i="19"/>
  <c r="DA8" i="32"/>
  <c r="AX9" i="12"/>
  <c r="AY9" i="12"/>
  <c r="AY1" i="17"/>
  <c r="AG5" i="17" s="1"/>
  <c r="AY15" i="11"/>
  <c r="BM1" i="31"/>
  <c r="BN1" i="31"/>
  <c r="BD1" i="31" s="1"/>
  <c r="DQ34" i="32"/>
  <c r="DI9" i="31"/>
  <c r="DL9" i="31" s="1"/>
  <c r="DI13" i="31"/>
  <c r="DL13" i="31" s="1"/>
  <c r="DI15" i="31"/>
  <c r="DL15" i="31" s="1"/>
  <c r="BL10" i="32" s="1"/>
  <c r="DI17" i="31"/>
  <c r="DL17" i="31" s="1"/>
  <c r="BL12" i="32" s="1"/>
  <c r="Q12" i="32" s="1"/>
  <c r="DI19" i="31"/>
  <c r="DL19" i="31" s="1"/>
  <c r="DI21" i="31"/>
  <c r="DL21" i="31" s="1"/>
  <c r="DI23" i="31"/>
  <c r="DL23" i="31" s="1"/>
  <c r="DI25" i="31"/>
  <c r="DL25" i="31" s="1"/>
  <c r="DI27" i="31"/>
  <c r="DL27" i="31" s="1"/>
  <c r="AV16" i="32" s="1"/>
  <c r="DI29" i="31"/>
  <c r="DL29" i="31" s="1"/>
  <c r="DI31" i="31"/>
  <c r="DL31" i="31" s="1"/>
  <c r="DI33" i="31"/>
  <c r="DL33" i="31" s="1"/>
  <c r="DI35" i="31"/>
  <c r="DL35" i="31" s="1"/>
  <c r="AB24" i="32" s="1"/>
  <c r="CC24" i="32" s="1"/>
  <c r="DI37" i="31"/>
  <c r="DL37" i="31" s="1"/>
  <c r="BL26" i="32" s="1"/>
  <c r="DI39" i="31"/>
  <c r="DL39" i="31" s="1"/>
  <c r="DI41" i="31"/>
  <c r="DL41" i="31" s="1"/>
  <c r="BL29" i="32" s="1"/>
  <c r="DM29" i="32" s="1"/>
  <c r="DI42" i="31"/>
  <c r="DL42" i="31" s="1"/>
  <c r="DI43" i="31"/>
  <c r="DL43" i="31" s="1"/>
  <c r="DI44" i="31"/>
  <c r="DI15" i="13"/>
  <c r="DL15" i="13" s="1"/>
  <c r="T10" i="19" s="1"/>
  <c r="F10" i="19" s="1"/>
  <c r="DQ31" i="19"/>
  <c r="DI11" i="31"/>
  <c r="DL11" i="31" s="1"/>
  <c r="AZ26" i="32"/>
  <c r="AJ27" i="32"/>
  <c r="AR14" i="32"/>
  <c r="CS14" i="32" s="1"/>
  <c r="AV14" i="32"/>
  <c r="CW14" i="32" s="1"/>
  <c r="AZ14" i="32"/>
  <c r="DA14" i="32" s="1"/>
  <c r="BD14" i="32"/>
  <c r="DE14" i="32" s="1"/>
  <c r="BH14" i="32"/>
  <c r="DI14" i="32" s="1"/>
  <c r="AJ15" i="32"/>
  <c r="AJ16" i="32"/>
  <c r="T18" i="32"/>
  <c r="BU18" i="32" s="1"/>
  <c r="X18" i="32"/>
  <c r="BY18" i="32" s="1"/>
  <c r="AB18" i="32"/>
  <c r="CC18" i="32" s="1"/>
  <c r="AF18" i="32"/>
  <c r="CG18" i="32" s="1"/>
  <c r="AR18" i="32"/>
  <c r="CS18" i="32" s="1"/>
  <c r="AV18" i="32"/>
  <c r="CW18" i="32" s="1"/>
  <c r="AZ18" i="32"/>
  <c r="DA18" i="32" s="1"/>
  <c r="BD18" i="32"/>
  <c r="DE18" i="32" s="1"/>
  <c r="BH18" i="32"/>
  <c r="DI18" i="32" s="1"/>
  <c r="AJ19" i="32"/>
  <c r="AV19" i="32"/>
  <c r="M19" i="32" s="1"/>
  <c r="AZ19" i="32"/>
  <c r="BD19" i="32"/>
  <c r="BH19" i="32"/>
  <c r="T10" i="32"/>
  <c r="AJ10" i="32"/>
  <c r="BH12" i="32"/>
  <c r="AW1" i="17"/>
  <c r="U5" i="17" s="1"/>
  <c r="H8" i="32"/>
  <c r="L8" i="32"/>
  <c r="M8" i="32"/>
  <c r="Q8" i="32"/>
  <c r="DQ31" i="32"/>
  <c r="DQ30" i="32"/>
  <c r="CG28" i="32"/>
  <c r="CG27" i="32"/>
  <c r="CW27" i="32"/>
  <c r="DM27" i="32"/>
  <c r="DQ22" i="32"/>
  <c r="DI14" i="31"/>
  <c r="DL14" i="31" s="1"/>
  <c r="DQ32" i="32"/>
  <c r="BU8" i="32"/>
  <c r="BY8" i="32"/>
  <c r="DE8" i="32"/>
  <c r="DL44" i="31"/>
  <c r="DQ32" i="19"/>
  <c r="DQ30" i="19"/>
  <c r="DE27" i="19"/>
  <c r="BY28" i="19"/>
  <c r="DA28" i="19"/>
  <c r="CG27" i="19"/>
  <c r="CO28" i="19"/>
  <c r="DI28" i="19"/>
  <c r="DE28" i="19"/>
  <c r="DL42" i="13"/>
  <c r="DL44" i="13"/>
  <c r="P27" i="19"/>
  <c r="CG28" i="19"/>
  <c r="DM27" i="19"/>
  <c r="CW27" i="19"/>
  <c r="BY27" i="19"/>
  <c r="CK28" i="19"/>
  <c r="CC27" i="19"/>
  <c r="DA27" i="19"/>
  <c r="BU9" i="19"/>
  <c r="DI11" i="13"/>
  <c r="DL11" i="13" s="1"/>
  <c r="DI20" i="13"/>
  <c r="DL20" i="13" s="1"/>
  <c r="DI26" i="13"/>
  <c r="DL26" i="13" s="1"/>
  <c r="DI29" i="13"/>
  <c r="DL29" i="13" s="1"/>
  <c r="DI21" i="13"/>
  <c r="DL21" i="13" s="1"/>
  <c r="DI12" i="13"/>
  <c r="DL12" i="13" s="1"/>
  <c r="AA15" i="16"/>
  <c r="AA13" i="16"/>
  <c r="AA11" i="16"/>
  <c r="DI40" i="13"/>
  <c r="DL40" i="13" s="1"/>
  <c r="DI37" i="13"/>
  <c r="DL37" i="13" s="1"/>
  <c r="DI36" i="13"/>
  <c r="DL36" i="13" s="1"/>
  <c r="DI34" i="13"/>
  <c r="DL34" i="13" s="1"/>
  <c r="T23" i="19" s="1"/>
  <c r="F23" i="19" s="1"/>
  <c r="DI32" i="13"/>
  <c r="DL32" i="13" s="1"/>
  <c r="BL21" i="19" s="1"/>
  <c r="Q21" i="19" s="1"/>
  <c r="DI27" i="13"/>
  <c r="DL27" i="13" s="1"/>
  <c r="DI22" i="13"/>
  <c r="DL22" i="13" s="1"/>
  <c r="DI16" i="13"/>
  <c r="DL16" i="13" s="1"/>
  <c r="DI14" i="13"/>
  <c r="DI31" i="13"/>
  <c r="DL31" i="13" s="1"/>
  <c r="BL20" i="19" s="1"/>
  <c r="Q20" i="19" s="1"/>
  <c r="DI39" i="13"/>
  <c r="DI13" i="13"/>
  <c r="DL13" i="13" s="1"/>
  <c r="DI17" i="13"/>
  <c r="DL17" i="13" s="1"/>
  <c r="DI18" i="13"/>
  <c r="DL18" i="13" s="1"/>
  <c r="DI23" i="13"/>
  <c r="DL23" i="13" s="1"/>
  <c r="DI24" i="13"/>
  <c r="DL24" i="13" s="1"/>
  <c r="DI35" i="13"/>
  <c r="DI41" i="13"/>
  <c r="DI10" i="13"/>
  <c r="DL10" i="13" s="1"/>
  <c r="DI19" i="13"/>
  <c r="DL19" i="13" s="1"/>
  <c r="DI25" i="13"/>
  <c r="DL25" i="13" s="1"/>
  <c r="DI28" i="13"/>
  <c r="DL28" i="13" s="1"/>
  <c r="DI30" i="13"/>
  <c r="DL30" i="13" s="1"/>
  <c r="DI33" i="13"/>
  <c r="DL33" i="13" s="1"/>
  <c r="DI38" i="13"/>
  <c r="DL38" i="13" s="1"/>
  <c r="AR27" i="19" s="1"/>
  <c r="L27" i="19" s="1"/>
  <c r="DI8" i="13"/>
  <c r="DL8" i="13" s="1"/>
  <c r="AA9" i="16"/>
  <c r="AM9" i="16" s="1"/>
  <c r="DQ34" i="19"/>
  <c r="DI9" i="13"/>
  <c r="A23" i="16"/>
  <c r="AX15" i="11"/>
  <c r="AY34" i="8"/>
  <c r="BD26" i="32" l="1"/>
  <c r="DE26" i="32" s="1"/>
  <c r="T12" i="32"/>
  <c r="BU12" i="32" s="1"/>
  <c r="AZ10" i="32"/>
  <c r="AV26" i="32"/>
  <c r="BL18" i="32"/>
  <c r="DM18" i="32" s="1"/>
  <c r="AN18" i="32"/>
  <c r="CO18" i="32" s="1"/>
  <c r="BL23" i="32"/>
  <c r="DM23" i="32" s="1"/>
  <c r="T23" i="32"/>
  <c r="AV10" i="32"/>
  <c r="AR26" i="32"/>
  <c r="DM9" i="31"/>
  <c r="AN8" i="32"/>
  <c r="AN17" i="32"/>
  <c r="CO17" i="32" s="1"/>
  <c r="AJ17" i="32"/>
  <c r="BL21" i="32"/>
  <c r="BH21" i="32"/>
  <c r="BD21" i="32"/>
  <c r="AZ21" i="32"/>
  <c r="AV21" i="32"/>
  <c r="AN26" i="32"/>
  <c r="BL14" i="32"/>
  <c r="DM14" i="32" s="1"/>
  <c r="AN14" i="32"/>
  <c r="CO14" i="32" s="1"/>
  <c r="AJ14" i="32"/>
  <c r="CK14" i="32" s="1"/>
  <c r="AF14" i="32"/>
  <c r="CG14" i="32" s="1"/>
  <c r="T14" i="32"/>
  <c r="BU14" i="32" s="1"/>
  <c r="DQ14" i="32" s="1"/>
  <c r="AB14" i="32"/>
  <c r="CC14" i="32" s="1"/>
  <c r="X14" i="32"/>
  <c r="BY14" i="32" s="1"/>
  <c r="BL20" i="32"/>
  <c r="BD20" i="32"/>
  <c r="BH20" i="32"/>
  <c r="AZ20" i="32"/>
  <c r="AV20" i="32"/>
  <c r="AR10" i="32"/>
  <c r="L10" i="32" s="1"/>
  <c r="AN10" i="32"/>
  <c r="CO10" i="32" s="1"/>
  <c r="AJ26" i="32"/>
  <c r="AF10" i="32"/>
  <c r="BH26" i="32"/>
  <c r="CS27" i="19"/>
  <c r="C29" i="11"/>
  <c r="C21" i="11"/>
  <c r="C18" i="11"/>
  <c r="C16" i="11"/>
  <c r="C14" i="11"/>
  <c r="AB10" i="32"/>
  <c r="CC10" i="32" s="1"/>
  <c r="BH10" i="32"/>
  <c r="BD10" i="32"/>
  <c r="O10" i="32" s="1"/>
  <c r="X10" i="32"/>
  <c r="BY10" i="32" s="1"/>
  <c r="Q29" i="32"/>
  <c r="BD29" i="32"/>
  <c r="DE29" i="32" s="1"/>
  <c r="BH29" i="32"/>
  <c r="AV29" i="32"/>
  <c r="CW29" i="32" s="1"/>
  <c r="AZ29" i="32"/>
  <c r="AN29" i="32"/>
  <c r="CO29" i="32" s="1"/>
  <c r="AR29" i="32"/>
  <c r="AR28" i="32"/>
  <c r="CS28" i="32" s="1"/>
  <c r="AV28" i="32"/>
  <c r="CK27" i="32"/>
  <c r="J27" i="32"/>
  <c r="CO27" i="32"/>
  <c r="K27" i="32"/>
  <c r="AF26" i="32"/>
  <c r="CG26" i="32" s="1"/>
  <c r="AB26" i="32"/>
  <c r="CC26" i="32" s="1"/>
  <c r="X26" i="32"/>
  <c r="G26" i="32" s="1"/>
  <c r="T26" i="32"/>
  <c r="BU26" i="32" s="1"/>
  <c r="DI26" i="32"/>
  <c r="P26" i="32"/>
  <c r="CO26" i="32"/>
  <c r="K26" i="32"/>
  <c r="DA26" i="32"/>
  <c r="N26" i="32"/>
  <c r="CK26" i="32"/>
  <c r="J26" i="32"/>
  <c r="CS26" i="32"/>
  <c r="L26" i="32"/>
  <c r="DM26" i="32"/>
  <c r="Q26" i="32"/>
  <c r="CW26" i="32"/>
  <c r="M26" i="32"/>
  <c r="I26" i="32"/>
  <c r="DQ24" i="32"/>
  <c r="H24" i="32"/>
  <c r="Q23" i="32"/>
  <c r="AB21" i="32"/>
  <c r="CC21" i="32" s="1"/>
  <c r="AF21" i="32"/>
  <c r="T21" i="32"/>
  <c r="F21" i="32" s="1"/>
  <c r="X21" i="32"/>
  <c r="AB20" i="32"/>
  <c r="CC20" i="32" s="1"/>
  <c r="AF20" i="32"/>
  <c r="T20" i="32"/>
  <c r="F20" i="32" s="1"/>
  <c r="X20" i="32"/>
  <c r="AF19" i="32"/>
  <c r="I19" i="32" s="1"/>
  <c r="AB19" i="32"/>
  <c r="CC19" i="32" s="1"/>
  <c r="X19" i="32"/>
  <c r="G19" i="32" s="1"/>
  <c r="T19" i="32"/>
  <c r="F19" i="32" s="1"/>
  <c r="DM19" i="32"/>
  <c r="DI19" i="32"/>
  <c r="P19" i="32"/>
  <c r="CK19" i="32"/>
  <c r="J19" i="32"/>
  <c r="DA19" i="32"/>
  <c r="N19" i="32"/>
  <c r="CW19" i="32"/>
  <c r="DE19" i="32"/>
  <c r="O19" i="32"/>
  <c r="K17" i="32"/>
  <c r="AB17" i="32"/>
  <c r="CC17" i="32" s="1"/>
  <c r="AF17" i="32"/>
  <c r="T17" i="32"/>
  <c r="F17" i="32" s="1"/>
  <c r="X17" i="32"/>
  <c r="BH16" i="32"/>
  <c r="DI16" i="32" s="1"/>
  <c r="BD16" i="32"/>
  <c r="O16" i="32" s="1"/>
  <c r="AZ16" i="32"/>
  <c r="N16" i="32" s="1"/>
  <c r="T16" i="32"/>
  <c r="BU16" i="32" s="1"/>
  <c r="AR16" i="32"/>
  <c r="AF16" i="32"/>
  <c r="I16" i="32" s="1"/>
  <c r="AB16" i="32"/>
  <c r="H16" i="32" s="1"/>
  <c r="BL16" i="32"/>
  <c r="Q16" i="32" s="1"/>
  <c r="AN16" i="32"/>
  <c r="X16" i="32"/>
  <c r="G16" i="32" s="1"/>
  <c r="DA16" i="32"/>
  <c r="CW16" i="32"/>
  <c r="M16" i="32"/>
  <c r="CK16" i="32"/>
  <c r="J16" i="32"/>
  <c r="CS15" i="32"/>
  <c r="L15" i="32"/>
  <c r="CK15" i="32"/>
  <c r="J15" i="32"/>
  <c r="BH15" i="32"/>
  <c r="BD15" i="32"/>
  <c r="AZ15" i="32"/>
  <c r="AV15" i="32"/>
  <c r="BL15" i="32"/>
  <c r="AN15" i="32"/>
  <c r="AF15" i="32"/>
  <c r="AB15" i="32"/>
  <c r="X15" i="32"/>
  <c r="T15" i="32"/>
  <c r="BH13" i="32"/>
  <c r="DI13" i="32" s="1"/>
  <c r="BD13" i="32"/>
  <c r="O13" i="32" s="1"/>
  <c r="AZ13" i="32"/>
  <c r="N13" i="32" s="1"/>
  <c r="AV13" i="32"/>
  <c r="CW13" i="32" s="1"/>
  <c r="AR13" i="32"/>
  <c r="CS13" i="32" s="1"/>
  <c r="AN13" i="32"/>
  <c r="K13" i="32" s="1"/>
  <c r="AJ13" i="32"/>
  <c r="CK13" i="32" s="1"/>
  <c r="AF13" i="32"/>
  <c r="I13" i="32" s="1"/>
  <c r="AB13" i="32"/>
  <c r="CC13" i="32" s="1"/>
  <c r="X13" i="32"/>
  <c r="G13" i="32" s="1"/>
  <c r="T13" i="32"/>
  <c r="BU13" i="32" s="1"/>
  <c r="P13" i="32"/>
  <c r="DM13" i="32"/>
  <c r="Q13" i="32"/>
  <c r="BD12" i="32"/>
  <c r="DE12" i="32" s="1"/>
  <c r="AZ12" i="32"/>
  <c r="DA12" i="32" s="1"/>
  <c r="AV12" i="32"/>
  <c r="M12" i="32" s="1"/>
  <c r="AR12" i="32"/>
  <c r="CS12" i="32" s="1"/>
  <c r="AN12" i="32"/>
  <c r="CO12" i="32" s="1"/>
  <c r="AJ12" i="32"/>
  <c r="CK12" i="32" s="1"/>
  <c r="AF12" i="32"/>
  <c r="I12" i="32" s="1"/>
  <c r="AB12" i="32"/>
  <c r="CC12" i="32" s="1"/>
  <c r="DM12" i="32"/>
  <c r="X12" i="32"/>
  <c r="BY12" i="32" s="1"/>
  <c r="DI12" i="32"/>
  <c r="P12" i="32"/>
  <c r="CW10" i="32"/>
  <c r="M10" i="32"/>
  <c r="DI10" i="32"/>
  <c r="P10" i="32"/>
  <c r="DE10" i="32"/>
  <c r="K10" i="32"/>
  <c r="DM10" i="32"/>
  <c r="Q10" i="32"/>
  <c r="CG10" i="32"/>
  <c r="I10" i="32"/>
  <c r="H10" i="32"/>
  <c r="DA10" i="32"/>
  <c r="N10" i="32"/>
  <c r="CK10" i="32"/>
  <c r="J10" i="32"/>
  <c r="BU10" i="32"/>
  <c r="F10" i="32"/>
  <c r="AJ8" i="32"/>
  <c r="J8" i="32" s="1"/>
  <c r="AF8" i="32"/>
  <c r="I8" i="32" s="1"/>
  <c r="BD21" i="19"/>
  <c r="O21" i="19" s="1"/>
  <c r="BH21" i="19"/>
  <c r="P21" i="19" s="1"/>
  <c r="AV21" i="19"/>
  <c r="M21" i="19" s="1"/>
  <c r="AZ21" i="19"/>
  <c r="N21" i="19" s="1"/>
  <c r="AN21" i="19"/>
  <c r="K21" i="19" s="1"/>
  <c r="AR21" i="19"/>
  <c r="L21" i="19" s="1"/>
  <c r="BD20" i="19"/>
  <c r="O20" i="19" s="1"/>
  <c r="BH20" i="19"/>
  <c r="P20" i="19" s="1"/>
  <c r="AV20" i="19"/>
  <c r="M20" i="19" s="1"/>
  <c r="AZ20" i="19"/>
  <c r="N20" i="19" s="1"/>
  <c r="AN20" i="19"/>
  <c r="K20" i="19" s="1"/>
  <c r="AR20" i="19"/>
  <c r="L20" i="19" s="1"/>
  <c r="AB20" i="19"/>
  <c r="H20" i="19" s="1"/>
  <c r="AF20" i="19"/>
  <c r="I20" i="19" s="1"/>
  <c r="T20" i="19"/>
  <c r="F20" i="19" s="1"/>
  <c r="X20" i="19"/>
  <c r="G20" i="19" s="1"/>
  <c r="T29" i="19"/>
  <c r="F29" i="19" s="1"/>
  <c r="DL41" i="13"/>
  <c r="BL29" i="19" s="1"/>
  <c r="Q29" i="19" s="1"/>
  <c r="DL35" i="13"/>
  <c r="AB24" i="19" s="1"/>
  <c r="H24" i="19" s="1"/>
  <c r="DL39" i="13"/>
  <c r="DQ18" i="32"/>
  <c r="BL25" i="32"/>
  <c r="BH25" i="32"/>
  <c r="BD25" i="32"/>
  <c r="AZ25" i="32"/>
  <c r="AV25" i="32"/>
  <c r="AR25" i="32"/>
  <c r="AN25" i="32"/>
  <c r="AJ25" i="32"/>
  <c r="AF25" i="32"/>
  <c r="AB25" i="32"/>
  <c r="X25" i="32"/>
  <c r="T25" i="32"/>
  <c r="BL17" i="32"/>
  <c r="BH17" i="32"/>
  <c r="BD17" i="32"/>
  <c r="AZ17" i="32"/>
  <c r="AV17" i="32"/>
  <c r="AR17" i="32"/>
  <c r="BL11" i="32"/>
  <c r="BH11" i="32"/>
  <c r="BD11" i="32"/>
  <c r="AZ11" i="32"/>
  <c r="AV11" i="32"/>
  <c r="AR11" i="32"/>
  <c r="AN11" i="32"/>
  <c r="AJ11" i="32"/>
  <c r="AF11" i="32"/>
  <c r="AB11" i="32"/>
  <c r="X11" i="32"/>
  <c r="T11" i="32"/>
  <c r="T9" i="32"/>
  <c r="F9" i="32" s="1"/>
  <c r="BL9" i="32"/>
  <c r="Q9" i="32" s="1"/>
  <c r="BH9" i="32"/>
  <c r="P9" i="32" s="1"/>
  <c r="BD9" i="32"/>
  <c r="O9" i="32" s="1"/>
  <c r="AZ9" i="32"/>
  <c r="N9" i="32" s="1"/>
  <c r="AV9" i="32"/>
  <c r="M9" i="32" s="1"/>
  <c r="AR9" i="32"/>
  <c r="L9" i="32" s="1"/>
  <c r="AN9" i="32"/>
  <c r="K9" i="32" s="1"/>
  <c r="AJ9" i="32"/>
  <c r="J9" i="32" s="1"/>
  <c r="AF9" i="32"/>
  <c r="I9" i="32" s="1"/>
  <c r="AB9" i="32"/>
  <c r="H9" i="32" s="1"/>
  <c r="X9" i="32"/>
  <c r="G9" i="32" s="1"/>
  <c r="DL14" i="13"/>
  <c r="T9" i="19" s="1"/>
  <c r="F9" i="19" s="1"/>
  <c r="DL9" i="13"/>
  <c r="AN8" i="19" s="1"/>
  <c r="K8" i="19" s="1"/>
  <c r="A2" i="32"/>
  <c r="A2" i="31"/>
  <c r="AB23" i="19"/>
  <c r="BL23" i="19"/>
  <c r="AN27" i="19"/>
  <c r="K27" i="19" s="1"/>
  <c r="AJ27" i="19"/>
  <c r="J27" i="19" s="1"/>
  <c r="BL26" i="19"/>
  <c r="Q26" i="19" s="1"/>
  <c r="BH26" i="19"/>
  <c r="P26" i="19" s="1"/>
  <c r="BD26" i="19"/>
  <c r="O26" i="19" s="1"/>
  <c r="AZ26" i="19"/>
  <c r="N26" i="19" s="1"/>
  <c r="AV26" i="19"/>
  <c r="M26" i="19" s="1"/>
  <c r="AR26" i="19"/>
  <c r="L26" i="19" s="1"/>
  <c r="AN26" i="19"/>
  <c r="K26" i="19" s="1"/>
  <c r="AJ26" i="19"/>
  <c r="J26" i="19" s="1"/>
  <c r="AF26" i="19"/>
  <c r="I26" i="19" s="1"/>
  <c r="AB26" i="19"/>
  <c r="H26" i="19" s="1"/>
  <c r="X26" i="19"/>
  <c r="G26" i="19" s="1"/>
  <c r="T26" i="19"/>
  <c r="F26" i="19" s="1"/>
  <c r="BL25" i="19"/>
  <c r="Q25" i="19" s="1"/>
  <c r="BH25" i="19"/>
  <c r="P25" i="19" s="1"/>
  <c r="BD25" i="19"/>
  <c r="O25" i="19" s="1"/>
  <c r="AZ25" i="19"/>
  <c r="N25" i="19" s="1"/>
  <c r="AV25" i="19"/>
  <c r="M25" i="19" s="1"/>
  <c r="AR25" i="19"/>
  <c r="L25" i="19" s="1"/>
  <c r="AN25" i="19"/>
  <c r="K25" i="19" s="1"/>
  <c r="AJ25" i="19"/>
  <c r="J25" i="19" s="1"/>
  <c r="AF25" i="19"/>
  <c r="I25" i="19" s="1"/>
  <c r="AB25" i="19"/>
  <c r="H25" i="19" s="1"/>
  <c r="X25" i="19"/>
  <c r="G25" i="19" s="1"/>
  <c r="T25" i="19"/>
  <c r="F25" i="19" s="1"/>
  <c r="BL19" i="19"/>
  <c r="Q19" i="19" s="1"/>
  <c r="BH19" i="19"/>
  <c r="P19" i="19" s="1"/>
  <c r="BD19" i="19"/>
  <c r="O19" i="19" s="1"/>
  <c r="AZ19" i="19"/>
  <c r="N19" i="19" s="1"/>
  <c r="AV19" i="19"/>
  <c r="M19" i="19" s="1"/>
  <c r="AR19" i="19"/>
  <c r="L19" i="19" s="1"/>
  <c r="AN19" i="19"/>
  <c r="K19" i="19" s="1"/>
  <c r="AJ19" i="19"/>
  <c r="J19" i="19" s="1"/>
  <c r="AF19" i="19"/>
  <c r="I19" i="19" s="1"/>
  <c r="AB19" i="19"/>
  <c r="H19" i="19" s="1"/>
  <c r="X19" i="19"/>
  <c r="G19" i="19" s="1"/>
  <c r="T19" i="19"/>
  <c r="F19" i="19" s="1"/>
  <c r="BL18" i="19"/>
  <c r="Q18" i="19" s="1"/>
  <c r="BH18" i="19"/>
  <c r="P18" i="19" s="1"/>
  <c r="BD18" i="19"/>
  <c r="O18" i="19" s="1"/>
  <c r="AZ18" i="19"/>
  <c r="N18" i="19" s="1"/>
  <c r="AV18" i="19"/>
  <c r="M18" i="19" s="1"/>
  <c r="AR18" i="19"/>
  <c r="L18" i="19" s="1"/>
  <c r="AN18" i="19"/>
  <c r="K18" i="19" s="1"/>
  <c r="AJ18" i="19"/>
  <c r="J18" i="19" s="1"/>
  <c r="AF18" i="19"/>
  <c r="I18" i="19" s="1"/>
  <c r="AB18" i="19"/>
  <c r="H18" i="19" s="1"/>
  <c r="X18" i="19"/>
  <c r="G18" i="19" s="1"/>
  <c r="T18" i="19"/>
  <c r="F18" i="19" s="1"/>
  <c r="BL17" i="19"/>
  <c r="Q17" i="19" s="1"/>
  <c r="BH17" i="19"/>
  <c r="P17" i="19" s="1"/>
  <c r="BD17" i="19"/>
  <c r="O17" i="19" s="1"/>
  <c r="AZ17" i="19"/>
  <c r="N17" i="19" s="1"/>
  <c r="AV17" i="19"/>
  <c r="M17" i="19" s="1"/>
  <c r="AR17" i="19"/>
  <c r="L17" i="19" s="1"/>
  <c r="AN17" i="19"/>
  <c r="K17" i="19" s="1"/>
  <c r="AJ17" i="19"/>
  <c r="J17" i="19" s="1"/>
  <c r="AF17" i="19"/>
  <c r="I17" i="19" s="1"/>
  <c r="AB17" i="19"/>
  <c r="H17" i="19" s="1"/>
  <c r="X17" i="19"/>
  <c r="G17" i="19" s="1"/>
  <c r="T17" i="19"/>
  <c r="F17" i="19" s="1"/>
  <c r="BL16" i="19"/>
  <c r="Q16" i="19" s="1"/>
  <c r="BH16" i="19"/>
  <c r="P16" i="19" s="1"/>
  <c r="BD16" i="19"/>
  <c r="O16" i="19" s="1"/>
  <c r="AZ16" i="19"/>
  <c r="N16" i="19" s="1"/>
  <c r="AV16" i="19"/>
  <c r="M16" i="19" s="1"/>
  <c r="AR16" i="19"/>
  <c r="L16" i="19" s="1"/>
  <c r="AN16" i="19"/>
  <c r="K16" i="19" s="1"/>
  <c r="AJ16" i="19"/>
  <c r="J16" i="19" s="1"/>
  <c r="AF16" i="19"/>
  <c r="I16" i="19" s="1"/>
  <c r="AB16" i="19"/>
  <c r="H16" i="19" s="1"/>
  <c r="X16" i="19"/>
  <c r="G16" i="19" s="1"/>
  <c r="T16" i="19"/>
  <c r="F16" i="19" s="1"/>
  <c r="BL15" i="19"/>
  <c r="Q15" i="19" s="1"/>
  <c r="BH15" i="19"/>
  <c r="P15" i="19" s="1"/>
  <c r="BD15" i="19"/>
  <c r="O15" i="19" s="1"/>
  <c r="AZ15" i="19"/>
  <c r="N15" i="19" s="1"/>
  <c r="AV15" i="19"/>
  <c r="M15" i="19" s="1"/>
  <c r="AR15" i="19"/>
  <c r="L15" i="19" s="1"/>
  <c r="AN15" i="19"/>
  <c r="K15" i="19" s="1"/>
  <c r="AJ15" i="19"/>
  <c r="J15" i="19" s="1"/>
  <c r="AF15" i="19"/>
  <c r="I15" i="19" s="1"/>
  <c r="AB15" i="19"/>
  <c r="H15" i="19" s="1"/>
  <c r="X15" i="19"/>
  <c r="G15" i="19" s="1"/>
  <c r="T15" i="19"/>
  <c r="F15" i="19" s="1"/>
  <c r="BL14" i="19"/>
  <c r="Q14" i="19" s="1"/>
  <c r="BH14" i="19"/>
  <c r="P14" i="19" s="1"/>
  <c r="BD14" i="19"/>
  <c r="O14" i="19" s="1"/>
  <c r="AZ14" i="19"/>
  <c r="N14" i="19" s="1"/>
  <c r="AV14" i="19"/>
  <c r="M14" i="19" s="1"/>
  <c r="AR14" i="19"/>
  <c r="L14" i="19" s="1"/>
  <c r="AN14" i="19"/>
  <c r="K14" i="19" s="1"/>
  <c r="AJ14" i="19"/>
  <c r="J14" i="19" s="1"/>
  <c r="AF14" i="19"/>
  <c r="I14" i="19" s="1"/>
  <c r="AB14" i="19"/>
  <c r="H14" i="19" s="1"/>
  <c r="X14" i="19"/>
  <c r="G14" i="19" s="1"/>
  <c r="T14" i="19"/>
  <c r="F14" i="19" s="1"/>
  <c r="BL13" i="19"/>
  <c r="Q13" i="19" s="1"/>
  <c r="BH13" i="19"/>
  <c r="P13" i="19" s="1"/>
  <c r="BD13" i="19"/>
  <c r="O13" i="19" s="1"/>
  <c r="AZ13" i="19"/>
  <c r="N13" i="19" s="1"/>
  <c r="AV13" i="19"/>
  <c r="M13" i="19" s="1"/>
  <c r="AR13" i="19"/>
  <c r="L13" i="19" s="1"/>
  <c r="AN13" i="19"/>
  <c r="K13" i="19" s="1"/>
  <c r="AJ13" i="19"/>
  <c r="J13" i="19" s="1"/>
  <c r="AF13" i="19"/>
  <c r="I13" i="19" s="1"/>
  <c r="AB13" i="19"/>
  <c r="H13" i="19" s="1"/>
  <c r="X13" i="19"/>
  <c r="G13" i="19" s="1"/>
  <c r="T13" i="19"/>
  <c r="F13" i="19" s="1"/>
  <c r="BL12" i="19"/>
  <c r="Q12" i="19" s="1"/>
  <c r="BH12" i="19"/>
  <c r="P12" i="19" s="1"/>
  <c r="BD12" i="19"/>
  <c r="O12" i="19" s="1"/>
  <c r="AZ12" i="19"/>
  <c r="N12" i="19" s="1"/>
  <c r="AV12" i="19"/>
  <c r="M12" i="19" s="1"/>
  <c r="AR12" i="19"/>
  <c r="L12" i="19" s="1"/>
  <c r="AN12" i="19"/>
  <c r="K12" i="19" s="1"/>
  <c r="AJ12" i="19"/>
  <c r="J12" i="19" s="1"/>
  <c r="AF12" i="19"/>
  <c r="I12" i="19" s="1"/>
  <c r="AB12" i="19"/>
  <c r="H12" i="19" s="1"/>
  <c r="X12" i="19"/>
  <c r="G12" i="19" s="1"/>
  <c r="T12" i="19"/>
  <c r="F12" i="19" s="1"/>
  <c r="BL11" i="19"/>
  <c r="Q11" i="19" s="1"/>
  <c r="BH11" i="19"/>
  <c r="P11" i="19" s="1"/>
  <c r="BD11" i="19"/>
  <c r="O11" i="19" s="1"/>
  <c r="AZ11" i="19"/>
  <c r="N11" i="19" s="1"/>
  <c r="AV11" i="19"/>
  <c r="M11" i="19" s="1"/>
  <c r="AR11" i="19"/>
  <c r="L11" i="19" s="1"/>
  <c r="AN11" i="19"/>
  <c r="K11" i="19" s="1"/>
  <c r="AJ11" i="19"/>
  <c r="J11" i="19" s="1"/>
  <c r="AF11" i="19"/>
  <c r="I11" i="19" s="1"/>
  <c r="AB11" i="19"/>
  <c r="H11" i="19" s="1"/>
  <c r="X11" i="19"/>
  <c r="G11" i="19" s="1"/>
  <c r="T11" i="19"/>
  <c r="BU11" i="19" s="1"/>
  <c r="BL10" i="19"/>
  <c r="Q10" i="19" s="1"/>
  <c r="BH10" i="19"/>
  <c r="P10" i="19" s="1"/>
  <c r="BD10" i="19"/>
  <c r="O10" i="19" s="1"/>
  <c r="AZ10" i="19"/>
  <c r="N10" i="19" s="1"/>
  <c r="AV10" i="19"/>
  <c r="M10" i="19" s="1"/>
  <c r="AR10" i="19"/>
  <c r="L10" i="19" s="1"/>
  <c r="AN10" i="19"/>
  <c r="K10" i="19" s="1"/>
  <c r="AJ10" i="19"/>
  <c r="J10" i="19" s="1"/>
  <c r="AF10" i="19"/>
  <c r="I10" i="19" s="1"/>
  <c r="AB10" i="19"/>
  <c r="H10" i="19" s="1"/>
  <c r="X10" i="19"/>
  <c r="G10" i="19" s="1"/>
  <c r="DP9" i="19"/>
  <c r="BU10" i="19"/>
  <c r="DM20" i="19"/>
  <c r="CK20" i="19"/>
  <c r="DE22" i="19"/>
  <c r="CW22" i="19"/>
  <c r="CK22" i="19"/>
  <c r="BU22" i="19"/>
  <c r="DM22" i="19"/>
  <c r="CO22" i="19"/>
  <c r="CC22" i="19"/>
  <c r="DI22" i="19"/>
  <c r="DA22" i="19"/>
  <c r="CS22" i="19"/>
  <c r="CG22" i="19"/>
  <c r="BY22" i="19"/>
  <c r="CV28" i="19"/>
  <c r="CC21" i="19"/>
  <c r="CK21" i="19"/>
  <c r="CG21" i="19"/>
  <c r="BU21" i="19"/>
  <c r="CR27" i="19"/>
  <c r="DP15" i="19"/>
  <c r="DI23" i="19"/>
  <c r="DP23" i="19"/>
  <c r="BU23" i="19"/>
  <c r="CF24" i="19"/>
  <c r="DN15" i="19"/>
  <c r="DO15" i="19"/>
  <c r="DL15" i="19"/>
  <c r="DJ15" i="19"/>
  <c r="DK15" i="19"/>
  <c r="DH15" i="19"/>
  <c r="DF15" i="19"/>
  <c r="DG15" i="19"/>
  <c r="DD15" i="19"/>
  <c r="DB15" i="19"/>
  <c r="DC15" i="19"/>
  <c r="CZ15" i="19"/>
  <c r="CX15" i="19"/>
  <c r="CY15" i="19"/>
  <c r="CV15" i="19"/>
  <c r="CT15" i="19"/>
  <c r="CU15" i="19"/>
  <c r="CR15" i="19"/>
  <c r="CP15" i="19"/>
  <c r="CQ15" i="19"/>
  <c r="CN15" i="19"/>
  <c r="CL15" i="19"/>
  <c r="CM15" i="19"/>
  <c r="CJ15" i="19"/>
  <c r="CH15" i="19"/>
  <c r="CI15" i="19"/>
  <c r="CF15" i="19"/>
  <c r="CD15" i="19"/>
  <c r="CE15" i="19"/>
  <c r="DO14" i="19"/>
  <c r="DP14" i="19"/>
  <c r="DN14" i="19"/>
  <c r="DK14" i="19"/>
  <c r="DL14" i="19"/>
  <c r="DJ14" i="19"/>
  <c r="DG14" i="19"/>
  <c r="DH14" i="19"/>
  <c r="DF14" i="19"/>
  <c r="DC14" i="19"/>
  <c r="DD14" i="19"/>
  <c r="DB14" i="19"/>
  <c r="CY14" i="19"/>
  <c r="CZ14" i="19"/>
  <c r="CX14" i="19"/>
  <c r="CU14" i="19"/>
  <c r="CV14" i="19"/>
  <c r="CT14" i="19"/>
  <c r="CQ14" i="19"/>
  <c r="CR14" i="19"/>
  <c r="CP14" i="19"/>
  <c r="CM14" i="19"/>
  <c r="CN14" i="19"/>
  <c r="CL14" i="19"/>
  <c r="CI14" i="19"/>
  <c r="CJ14" i="19"/>
  <c r="CH14" i="19"/>
  <c r="CE14" i="19"/>
  <c r="CF14" i="19"/>
  <c r="CD14" i="19"/>
  <c r="CT28" i="19"/>
  <c r="CU28" i="19"/>
  <c r="BU28" i="19"/>
  <c r="CP27" i="19"/>
  <c r="CQ27" i="19"/>
  <c r="CN27" i="19"/>
  <c r="CL27" i="19"/>
  <c r="CM27" i="19"/>
  <c r="BU27" i="19"/>
  <c r="DO26" i="19"/>
  <c r="DP26" i="19"/>
  <c r="DN26" i="19"/>
  <c r="DK26" i="19"/>
  <c r="DL26" i="19"/>
  <c r="DJ26" i="19"/>
  <c r="DG26" i="19"/>
  <c r="DH26" i="19"/>
  <c r="DF26" i="19"/>
  <c r="DC26" i="19"/>
  <c r="DD26" i="19"/>
  <c r="DB26" i="19"/>
  <c r="CY26" i="19"/>
  <c r="CZ26" i="19"/>
  <c r="CX26" i="19"/>
  <c r="CU26" i="19"/>
  <c r="CV26" i="19"/>
  <c r="CT26" i="19"/>
  <c r="CQ26" i="19"/>
  <c r="CR26" i="19"/>
  <c r="CP26" i="19"/>
  <c r="CM26" i="19"/>
  <c r="CN26" i="19"/>
  <c r="CL26" i="19"/>
  <c r="CI26" i="19"/>
  <c r="CJ26" i="19"/>
  <c r="CH26" i="19"/>
  <c r="CE26" i="19"/>
  <c r="CF26" i="19"/>
  <c r="CD26" i="19"/>
  <c r="CA26" i="19"/>
  <c r="CB26" i="19"/>
  <c r="BZ26" i="19"/>
  <c r="BW26" i="19"/>
  <c r="BX26" i="19"/>
  <c r="BV26" i="19"/>
  <c r="DO25" i="19"/>
  <c r="DP25" i="19"/>
  <c r="DN25" i="19"/>
  <c r="DK25" i="19"/>
  <c r="DL25" i="19"/>
  <c r="DJ25" i="19"/>
  <c r="DG25" i="19"/>
  <c r="DH25" i="19"/>
  <c r="DF25" i="19"/>
  <c r="DC25" i="19"/>
  <c r="DD25" i="19"/>
  <c r="DB25" i="19"/>
  <c r="CY25" i="19"/>
  <c r="CZ25" i="19"/>
  <c r="CX25" i="19"/>
  <c r="CU25" i="19"/>
  <c r="CV25" i="19"/>
  <c r="CT25" i="19"/>
  <c r="CQ25" i="19"/>
  <c r="CR25" i="19"/>
  <c r="CP25" i="19"/>
  <c r="CM25" i="19"/>
  <c r="CN25" i="19"/>
  <c r="CL25" i="19"/>
  <c r="CI25" i="19"/>
  <c r="CJ25" i="19"/>
  <c r="CH25" i="19"/>
  <c r="CE25" i="19"/>
  <c r="CF25" i="19"/>
  <c r="CD25" i="19"/>
  <c r="CA25" i="19"/>
  <c r="CB25" i="19"/>
  <c r="BZ25" i="19"/>
  <c r="BW25" i="19"/>
  <c r="BX25" i="19"/>
  <c r="BV25" i="19"/>
  <c r="CD24" i="19"/>
  <c r="CE24" i="19"/>
  <c r="BU24" i="19"/>
  <c r="DN23" i="19"/>
  <c r="DO23" i="19"/>
  <c r="DL23" i="19"/>
  <c r="DJ23" i="19"/>
  <c r="DK23" i="19"/>
  <c r="DO21" i="19"/>
  <c r="DP21" i="19"/>
  <c r="DM21" i="19"/>
  <c r="DN21" i="19"/>
  <c r="DK21" i="19"/>
  <c r="DL21" i="19"/>
  <c r="DJ21" i="19"/>
  <c r="DG21" i="19"/>
  <c r="DH21" i="19"/>
  <c r="DF21" i="19"/>
  <c r="DC21" i="19"/>
  <c r="DD21" i="19"/>
  <c r="DB21" i="19"/>
  <c r="CY21" i="19"/>
  <c r="CZ21" i="19"/>
  <c r="CX21" i="19"/>
  <c r="CU21" i="19"/>
  <c r="CV21" i="19"/>
  <c r="CT21" i="19"/>
  <c r="CQ21" i="19"/>
  <c r="CR21" i="19"/>
  <c r="CP21" i="19"/>
  <c r="CM21" i="19"/>
  <c r="CN21" i="19"/>
  <c r="CL21" i="19"/>
  <c r="CI21" i="19"/>
  <c r="CJ21" i="19"/>
  <c r="CH21" i="19"/>
  <c r="CE21" i="19"/>
  <c r="CF21" i="19"/>
  <c r="CD21" i="19"/>
  <c r="CA21" i="19"/>
  <c r="CB21" i="19"/>
  <c r="BY21" i="19"/>
  <c r="BZ21" i="19"/>
  <c r="BW21" i="19"/>
  <c r="BX21" i="19"/>
  <c r="BV21" i="19"/>
  <c r="DO20" i="19"/>
  <c r="DP20" i="19"/>
  <c r="DN20" i="19"/>
  <c r="DK20" i="19"/>
  <c r="DL20" i="19"/>
  <c r="DJ20" i="19"/>
  <c r="DG20" i="19"/>
  <c r="DH20" i="19"/>
  <c r="DF20" i="19"/>
  <c r="DC20" i="19"/>
  <c r="DD20" i="19"/>
  <c r="DB20" i="19"/>
  <c r="CY20" i="19"/>
  <c r="CZ20" i="19"/>
  <c r="CX20" i="19"/>
  <c r="CU20" i="19"/>
  <c r="CV20" i="19"/>
  <c r="CT20" i="19"/>
  <c r="CQ20" i="19"/>
  <c r="CR20" i="19"/>
  <c r="CP20" i="19"/>
  <c r="CM20" i="19"/>
  <c r="CN20" i="19"/>
  <c r="CL20" i="19"/>
  <c r="CI20" i="19"/>
  <c r="CJ20" i="19"/>
  <c r="CH20" i="19"/>
  <c r="CE20" i="19"/>
  <c r="CF20" i="19"/>
  <c r="CD20" i="19"/>
  <c r="CA20" i="19"/>
  <c r="CB20" i="19"/>
  <c r="BZ20" i="19"/>
  <c r="BW20" i="19"/>
  <c r="BX20" i="19"/>
  <c r="BV20" i="19"/>
  <c r="DO19" i="19"/>
  <c r="DP19" i="19"/>
  <c r="DN19" i="19"/>
  <c r="DK19" i="19"/>
  <c r="DL19" i="19"/>
  <c r="DJ19" i="19"/>
  <c r="DG19" i="19"/>
  <c r="DH19" i="19"/>
  <c r="DF19" i="19"/>
  <c r="DC19" i="19"/>
  <c r="DD19" i="19"/>
  <c r="DB19" i="19"/>
  <c r="CY19" i="19"/>
  <c r="CZ19" i="19"/>
  <c r="CX19" i="19"/>
  <c r="CU19" i="19"/>
  <c r="CV19" i="19"/>
  <c r="CT19" i="19"/>
  <c r="CQ19" i="19"/>
  <c r="CR19" i="19"/>
  <c r="CP19" i="19"/>
  <c r="CM19" i="19"/>
  <c r="CN19" i="19"/>
  <c r="CL19" i="19"/>
  <c r="CI19" i="19"/>
  <c r="CJ19" i="19"/>
  <c r="CH19" i="19"/>
  <c r="CE19" i="19"/>
  <c r="CF19" i="19"/>
  <c r="CD19" i="19"/>
  <c r="CA19" i="19"/>
  <c r="CB19" i="19"/>
  <c r="BZ19" i="19"/>
  <c r="BW19" i="19"/>
  <c r="BX19" i="19"/>
  <c r="BV19" i="19"/>
  <c r="DO18" i="19"/>
  <c r="DP18" i="19"/>
  <c r="DN18" i="19"/>
  <c r="DK18" i="19"/>
  <c r="DL18" i="19"/>
  <c r="DJ18" i="19"/>
  <c r="DG18" i="19"/>
  <c r="DH18" i="19"/>
  <c r="DF18" i="19"/>
  <c r="DC18" i="19"/>
  <c r="DD18" i="19"/>
  <c r="DB18" i="19"/>
  <c r="CY18" i="19"/>
  <c r="CZ18" i="19"/>
  <c r="CX18" i="19"/>
  <c r="CU18" i="19"/>
  <c r="CV18" i="19"/>
  <c r="CT18" i="19"/>
  <c r="CQ18" i="19"/>
  <c r="CR18" i="19"/>
  <c r="CP18" i="19"/>
  <c r="CM18" i="19"/>
  <c r="CN18" i="19"/>
  <c r="CL18" i="19"/>
  <c r="CI18" i="19"/>
  <c r="CJ18" i="19"/>
  <c r="CH18" i="19"/>
  <c r="CE18" i="19"/>
  <c r="CF18" i="19"/>
  <c r="CD18" i="19"/>
  <c r="CA18" i="19"/>
  <c r="CB18" i="19"/>
  <c r="BZ18" i="19"/>
  <c r="BW18" i="19"/>
  <c r="BX18" i="19"/>
  <c r="BV18" i="19"/>
  <c r="DO17" i="19"/>
  <c r="DP17" i="19"/>
  <c r="DN17" i="19"/>
  <c r="DK17" i="19"/>
  <c r="DL17" i="19"/>
  <c r="DJ17" i="19"/>
  <c r="DG17" i="19"/>
  <c r="DH17" i="19"/>
  <c r="DF17" i="19"/>
  <c r="DC17" i="19"/>
  <c r="DD17" i="19"/>
  <c r="DB17" i="19"/>
  <c r="CY17" i="19"/>
  <c r="CZ17" i="19"/>
  <c r="CX17" i="19"/>
  <c r="CU17" i="19"/>
  <c r="CV17" i="19"/>
  <c r="CT17" i="19"/>
  <c r="CQ17" i="19"/>
  <c r="CR17" i="19"/>
  <c r="CP17" i="19"/>
  <c r="CM17" i="19"/>
  <c r="CN17" i="19"/>
  <c r="CL17" i="19"/>
  <c r="CI17" i="19"/>
  <c r="CJ17" i="19"/>
  <c r="CH17" i="19"/>
  <c r="CE17" i="19"/>
  <c r="CF17" i="19"/>
  <c r="CD17" i="19"/>
  <c r="CA17" i="19"/>
  <c r="CB17" i="19"/>
  <c r="BZ17" i="19"/>
  <c r="BW17" i="19"/>
  <c r="BX17" i="19"/>
  <c r="BV17" i="19"/>
  <c r="DO16" i="19"/>
  <c r="DP16" i="19"/>
  <c r="DN16" i="19"/>
  <c r="DK16" i="19"/>
  <c r="DL16" i="19"/>
  <c r="DJ16" i="19"/>
  <c r="DG16" i="19"/>
  <c r="DH16" i="19"/>
  <c r="DF16" i="19"/>
  <c r="DC16" i="19"/>
  <c r="DD16" i="19"/>
  <c r="DB16" i="19"/>
  <c r="CY16" i="19"/>
  <c r="CZ16" i="19"/>
  <c r="CX16" i="19"/>
  <c r="CU16" i="19"/>
  <c r="CV16" i="19"/>
  <c r="CT16" i="19"/>
  <c r="CQ16" i="19"/>
  <c r="CR16" i="19"/>
  <c r="CP16" i="19"/>
  <c r="CM16" i="19"/>
  <c r="CN16" i="19"/>
  <c r="CL16" i="19"/>
  <c r="CI16" i="19"/>
  <c r="CJ16" i="19"/>
  <c r="CH16" i="19"/>
  <c r="CE16" i="19"/>
  <c r="CF16" i="19"/>
  <c r="CD16" i="19"/>
  <c r="CA16" i="19"/>
  <c r="CB16" i="19"/>
  <c r="BZ16" i="19"/>
  <c r="BW16" i="19"/>
  <c r="BX16" i="19"/>
  <c r="BV16" i="19"/>
  <c r="BW14" i="19"/>
  <c r="BX14" i="19"/>
  <c r="BV14" i="19"/>
  <c r="DO13" i="19"/>
  <c r="DP13" i="19"/>
  <c r="DN13" i="19"/>
  <c r="DK13" i="19"/>
  <c r="DL13" i="19"/>
  <c r="DJ13" i="19"/>
  <c r="DG13" i="19"/>
  <c r="DH13" i="19"/>
  <c r="DF13" i="19"/>
  <c r="DC13" i="19"/>
  <c r="DD13" i="19"/>
  <c r="DB13" i="19"/>
  <c r="CY13" i="19"/>
  <c r="CZ13" i="19"/>
  <c r="CX13" i="19"/>
  <c r="CU13" i="19"/>
  <c r="CV13" i="19"/>
  <c r="CT13" i="19"/>
  <c r="CQ13" i="19"/>
  <c r="CR13" i="19"/>
  <c r="CP13" i="19"/>
  <c r="CM13" i="19"/>
  <c r="CN13" i="19"/>
  <c r="CL13" i="19"/>
  <c r="CI13" i="19"/>
  <c r="CJ13" i="19"/>
  <c r="CH13" i="19"/>
  <c r="CE13" i="19"/>
  <c r="CF13" i="19"/>
  <c r="CD13" i="19"/>
  <c r="CA13" i="19"/>
  <c r="CB13" i="19"/>
  <c r="BZ13" i="19"/>
  <c r="BW13" i="19"/>
  <c r="BX13" i="19"/>
  <c r="BV13" i="19"/>
  <c r="DO12" i="19"/>
  <c r="DP12" i="19"/>
  <c r="DN12" i="19"/>
  <c r="DK12" i="19"/>
  <c r="DL12" i="19"/>
  <c r="DJ12" i="19"/>
  <c r="DG12" i="19"/>
  <c r="DH12" i="19"/>
  <c r="DF12" i="19"/>
  <c r="DC12" i="19"/>
  <c r="DD12" i="19"/>
  <c r="DB12" i="19"/>
  <c r="CY12" i="19"/>
  <c r="CZ12" i="19"/>
  <c r="CX12" i="19"/>
  <c r="CU12" i="19"/>
  <c r="CV12" i="19"/>
  <c r="CT12" i="19"/>
  <c r="CQ12" i="19"/>
  <c r="CR12" i="19"/>
  <c r="CP12" i="19"/>
  <c r="CM12" i="19"/>
  <c r="CN12" i="19"/>
  <c r="CL12" i="19"/>
  <c r="CI12" i="19"/>
  <c r="CJ12" i="19"/>
  <c r="CH12" i="19"/>
  <c r="CE12" i="19"/>
  <c r="CF12" i="19"/>
  <c r="CD12" i="19"/>
  <c r="CA12" i="19"/>
  <c r="CB12" i="19"/>
  <c r="BZ12" i="19"/>
  <c r="BW12" i="19"/>
  <c r="BX12" i="19"/>
  <c r="BV12" i="19"/>
  <c r="DO11" i="19"/>
  <c r="DP11" i="19"/>
  <c r="DN11" i="19"/>
  <c r="DK11" i="19"/>
  <c r="DL11" i="19"/>
  <c r="DJ11" i="19"/>
  <c r="DG11" i="19"/>
  <c r="DH11" i="19"/>
  <c r="DF11" i="19"/>
  <c r="DC11" i="19"/>
  <c r="DD11" i="19"/>
  <c r="DB11" i="19"/>
  <c r="CY11" i="19"/>
  <c r="CZ11" i="19"/>
  <c r="CX11" i="19"/>
  <c r="CU11" i="19"/>
  <c r="CV11" i="19"/>
  <c r="CT11" i="19"/>
  <c r="CQ11" i="19"/>
  <c r="CR11" i="19"/>
  <c r="CP11" i="19"/>
  <c r="CM11" i="19"/>
  <c r="CN11" i="19"/>
  <c r="CL11" i="19"/>
  <c r="CI11" i="19"/>
  <c r="CJ11" i="19"/>
  <c r="CH11" i="19"/>
  <c r="CE11" i="19"/>
  <c r="CF11" i="19"/>
  <c r="CD11" i="19"/>
  <c r="CA11" i="19"/>
  <c r="CB11" i="19"/>
  <c r="BZ11" i="19"/>
  <c r="BW11" i="19"/>
  <c r="BX11" i="19"/>
  <c r="BV11" i="19"/>
  <c r="DO10" i="19"/>
  <c r="DP10" i="19"/>
  <c r="DN10" i="19"/>
  <c r="DK10" i="19"/>
  <c r="DL10" i="19"/>
  <c r="DJ10" i="19"/>
  <c r="DG10" i="19"/>
  <c r="DH10" i="19"/>
  <c r="DF10" i="19"/>
  <c r="DC10" i="19"/>
  <c r="DD10" i="19"/>
  <c r="DB10" i="19"/>
  <c r="CY10" i="19"/>
  <c r="CZ10" i="19"/>
  <c r="CX10" i="19"/>
  <c r="CU10" i="19"/>
  <c r="CV10" i="19"/>
  <c r="CT10" i="19"/>
  <c r="CQ10" i="19"/>
  <c r="CR10" i="19"/>
  <c r="CP10" i="19"/>
  <c r="CM10" i="19"/>
  <c r="CN10" i="19"/>
  <c r="CL10" i="19"/>
  <c r="CI10" i="19"/>
  <c r="CJ10" i="19"/>
  <c r="CH10" i="19"/>
  <c r="CE10" i="19"/>
  <c r="CF10" i="19"/>
  <c r="CD10" i="19"/>
  <c r="CA10" i="19"/>
  <c r="CB10" i="19"/>
  <c r="BZ10" i="19"/>
  <c r="BW10" i="19"/>
  <c r="BX10" i="19"/>
  <c r="BV10" i="19"/>
  <c r="DN9" i="19"/>
  <c r="DO9" i="19"/>
  <c r="DL9" i="19"/>
  <c r="DJ9" i="19"/>
  <c r="DK9" i="19"/>
  <c r="DG9" i="19"/>
  <c r="DF9" i="19"/>
  <c r="DC9" i="19"/>
  <c r="DD9" i="19"/>
  <c r="DB9" i="19"/>
  <c r="CY9" i="19"/>
  <c r="CZ9" i="19"/>
  <c r="CX9" i="19"/>
  <c r="CU9" i="19"/>
  <c r="CV9" i="19"/>
  <c r="CT9" i="19"/>
  <c r="CQ9" i="19"/>
  <c r="CR9" i="19"/>
  <c r="CP9" i="19"/>
  <c r="CM9" i="19"/>
  <c r="CN9" i="19"/>
  <c r="CL9" i="19"/>
  <c r="CI9" i="19"/>
  <c r="CJ9" i="19"/>
  <c r="CH9" i="19"/>
  <c r="CE9" i="19"/>
  <c r="CF9" i="19"/>
  <c r="CD9" i="19"/>
  <c r="CA9" i="19"/>
  <c r="CB9" i="19"/>
  <c r="BZ9" i="19"/>
  <c r="CC8" i="19"/>
  <c r="CR8" i="19"/>
  <c r="DA8" i="19"/>
  <c r="BU8" i="19"/>
  <c r="DI8" i="19"/>
  <c r="CQ8" i="19"/>
  <c r="DF8" i="19"/>
  <c r="DO8" i="19"/>
  <c r="CF8" i="19"/>
  <c r="CX8" i="19"/>
  <c r="CV8" i="19"/>
  <c r="BV8" i="19"/>
  <c r="CW8" i="19"/>
  <c r="DK8" i="19"/>
  <c r="CU8" i="19"/>
  <c r="CD8" i="19"/>
  <c r="CB8" i="19"/>
  <c r="CP8" i="19"/>
  <c r="BY8" i="19"/>
  <c r="DC8" i="19"/>
  <c r="CM8" i="19"/>
  <c r="BW8" i="19"/>
  <c r="CT8" i="19"/>
  <c r="DN8" i="19"/>
  <c r="DH8" i="19"/>
  <c r="DD8" i="19"/>
  <c r="BX8" i="19"/>
  <c r="DP8" i="19"/>
  <c r="CI8" i="19"/>
  <c r="DM8" i="19"/>
  <c r="CZ8" i="19"/>
  <c r="AY33" i="8"/>
  <c r="AY35" i="8" s="1"/>
  <c r="DI21" i="32" l="1"/>
  <c r="P21" i="32"/>
  <c r="DM21" i="32"/>
  <c r="Q21" i="32"/>
  <c r="DI20" i="32"/>
  <c r="P20" i="32"/>
  <c r="CK17" i="32"/>
  <c r="J17" i="32"/>
  <c r="DE20" i="32"/>
  <c r="O20" i="32"/>
  <c r="DM20" i="32"/>
  <c r="Q20" i="32"/>
  <c r="CW20" i="32"/>
  <c r="M20" i="32"/>
  <c r="O26" i="32"/>
  <c r="CW21" i="32"/>
  <c r="M21" i="32"/>
  <c r="DE21" i="32"/>
  <c r="O21" i="32"/>
  <c r="O12" i="32"/>
  <c r="CS10" i="32"/>
  <c r="F12" i="32"/>
  <c r="G10" i="32"/>
  <c r="N20" i="32"/>
  <c r="DA20" i="32"/>
  <c r="F23" i="32"/>
  <c r="BU23" i="32"/>
  <c r="DQ23" i="32" s="1"/>
  <c r="K8" i="32"/>
  <c r="CO8" i="32"/>
  <c r="N21" i="32"/>
  <c r="DA21" i="32"/>
  <c r="DI21" i="19"/>
  <c r="DI20" i="19"/>
  <c r="BU20" i="19"/>
  <c r="DE13" i="32"/>
  <c r="N12" i="32"/>
  <c r="CG19" i="32"/>
  <c r="BU17" i="19"/>
  <c r="DE16" i="32"/>
  <c r="H19" i="32"/>
  <c r="L28" i="32"/>
  <c r="O29" i="32"/>
  <c r="DI29" i="32"/>
  <c r="P29" i="32"/>
  <c r="M29" i="32"/>
  <c r="N29" i="32"/>
  <c r="DA29" i="32"/>
  <c r="K29" i="32"/>
  <c r="CS29" i="32"/>
  <c r="L29" i="32"/>
  <c r="CO27" i="19"/>
  <c r="DE21" i="19"/>
  <c r="BD29" i="19"/>
  <c r="O29" i="19" s="1"/>
  <c r="BH29" i="19"/>
  <c r="P29" i="19" s="1"/>
  <c r="AV29" i="19"/>
  <c r="M29" i="19" s="1"/>
  <c r="AZ29" i="19"/>
  <c r="N29" i="19" s="1"/>
  <c r="AN29" i="19"/>
  <c r="K29" i="19" s="1"/>
  <c r="AR29" i="19"/>
  <c r="L29" i="19" s="1"/>
  <c r="M28" i="32"/>
  <c r="CW28" i="32"/>
  <c r="DQ28" i="32" s="1"/>
  <c r="DQ27" i="32"/>
  <c r="BY26" i="32"/>
  <c r="DQ26" i="32" s="1"/>
  <c r="H26" i="32"/>
  <c r="F26" i="32"/>
  <c r="CG25" i="32"/>
  <c r="I25" i="32"/>
  <c r="DM25" i="32"/>
  <c r="Q25" i="32"/>
  <c r="BU25" i="32"/>
  <c r="F25" i="32"/>
  <c r="CK25" i="32"/>
  <c r="J25" i="32"/>
  <c r="DA25" i="32"/>
  <c r="N25" i="32"/>
  <c r="BY25" i="32"/>
  <c r="G25" i="32"/>
  <c r="CO25" i="32"/>
  <c r="K25" i="32"/>
  <c r="DE25" i="32"/>
  <c r="O25" i="32"/>
  <c r="CW25" i="32"/>
  <c r="M25" i="32"/>
  <c r="CC25" i="32"/>
  <c r="H25" i="32"/>
  <c r="CS25" i="32"/>
  <c r="L25" i="32"/>
  <c r="DI25" i="32"/>
  <c r="P25" i="32"/>
  <c r="H21" i="32"/>
  <c r="BU21" i="32"/>
  <c r="CG21" i="32"/>
  <c r="I21" i="32"/>
  <c r="G21" i="32"/>
  <c r="BY21" i="32"/>
  <c r="H20" i="32"/>
  <c r="CG20" i="32"/>
  <c r="I20" i="32"/>
  <c r="BU20" i="32"/>
  <c r="G20" i="32"/>
  <c r="BY20" i="32"/>
  <c r="BY19" i="32"/>
  <c r="BU19" i="32"/>
  <c r="H17" i="32"/>
  <c r="BU17" i="32"/>
  <c r="I17" i="32"/>
  <c r="CG17" i="32"/>
  <c r="BY17" i="32"/>
  <c r="G17" i="32"/>
  <c r="DI17" i="32"/>
  <c r="P17" i="32"/>
  <c r="CW17" i="32"/>
  <c r="M17" i="32"/>
  <c r="DM17" i="32"/>
  <c r="Q17" i="32"/>
  <c r="DA17" i="32"/>
  <c r="N17" i="32"/>
  <c r="CS17" i="32"/>
  <c r="L17" i="32"/>
  <c r="DE17" i="32"/>
  <c r="O17" i="32"/>
  <c r="P16" i="32"/>
  <c r="F16" i="32"/>
  <c r="CC16" i="32"/>
  <c r="L16" i="32"/>
  <c r="CS16" i="32"/>
  <c r="CG16" i="32"/>
  <c r="DM16" i="32"/>
  <c r="BY16" i="32"/>
  <c r="CO16" i="32"/>
  <c r="K16" i="32"/>
  <c r="CW15" i="32"/>
  <c r="M15" i="32"/>
  <c r="BU15" i="32"/>
  <c r="F15" i="32"/>
  <c r="CO15" i="32"/>
  <c r="K15" i="32"/>
  <c r="DE15" i="32"/>
  <c r="O15" i="32"/>
  <c r="CC15" i="32"/>
  <c r="H15" i="32"/>
  <c r="CG15" i="32"/>
  <c r="I15" i="32"/>
  <c r="DA15" i="32"/>
  <c r="N15" i="32"/>
  <c r="BY15" i="32"/>
  <c r="G15" i="32"/>
  <c r="DM15" i="32"/>
  <c r="Q15" i="32"/>
  <c r="DI15" i="32"/>
  <c r="P15" i="32"/>
  <c r="DA13" i="32"/>
  <c r="M13" i="32"/>
  <c r="CO13" i="32"/>
  <c r="L13" i="32"/>
  <c r="CG13" i="32"/>
  <c r="J13" i="32"/>
  <c r="H13" i="32"/>
  <c r="BY13" i="32"/>
  <c r="F13" i="32"/>
  <c r="CW12" i="32"/>
  <c r="L12" i="32"/>
  <c r="K12" i="32"/>
  <c r="CG12" i="32"/>
  <c r="J12" i="32"/>
  <c r="H12" i="32"/>
  <c r="G12" i="32"/>
  <c r="BY11" i="32"/>
  <c r="G11" i="32"/>
  <c r="DE11" i="32"/>
  <c r="O11" i="32"/>
  <c r="CC11" i="32"/>
  <c r="H11" i="32"/>
  <c r="CS11" i="32"/>
  <c r="L11" i="32"/>
  <c r="DI11" i="32"/>
  <c r="P11" i="32"/>
  <c r="CG11" i="32"/>
  <c r="I11" i="32"/>
  <c r="CW11" i="32"/>
  <c r="M11" i="32"/>
  <c r="DM11" i="32"/>
  <c r="Q11" i="32"/>
  <c r="CO11" i="32"/>
  <c r="K11" i="32"/>
  <c r="BU11" i="32"/>
  <c r="F11" i="32"/>
  <c r="CK11" i="32"/>
  <c r="J11" i="32"/>
  <c r="DA11" i="32"/>
  <c r="N11" i="32"/>
  <c r="DQ10" i="32"/>
  <c r="CG8" i="32"/>
  <c r="AR28" i="19"/>
  <c r="L28" i="19" s="1"/>
  <c r="AV28" i="19"/>
  <c r="CC24" i="19"/>
  <c r="DQ24" i="19" s="1"/>
  <c r="CC23" i="19"/>
  <c r="H23" i="19"/>
  <c r="DM23" i="19"/>
  <c r="Q23" i="19"/>
  <c r="DA21" i="19"/>
  <c r="CW21" i="19"/>
  <c r="CS21" i="19"/>
  <c r="CO21" i="19"/>
  <c r="DE20" i="19"/>
  <c r="BY19" i="19"/>
  <c r="DA20" i="19"/>
  <c r="CW20" i="19"/>
  <c r="CS20" i="19"/>
  <c r="CC20" i="19"/>
  <c r="CO20" i="19"/>
  <c r="CG20" i="19"/>
  <c r="BY20" i="19"/>
  <c r="CK16" i="19"/>
  <c r="DE11" i="19"/>
  <c r="AJ8" i="19"/>
  <c r="J8" i="19" s="1"/>
  <c r="AF8" i="19"/>
  <c r="I8" i="19" s="1"/>
  <c r="DM9" i="13"/>
  <c r="DM19" i="19"/>
  <c r="BU15" i="19"/>
  <c r="BY11" i="19"/>
  <c r="DE15" i="19"/>
  <c r="CO12" i="19"/>
  <c r="CO15" i="19"/>
  <c r="DE19" i="19"/>
  <c r="DE13" i="19"/>
  <c r="BY16" i="19"/>
  <c r="AJ9" i="19"/>
  <c r="J9" i="19" s="1"/>
  <c r="AB9" i="19"/>
  <c r="CC9" i="19" s="1"/>
  <c r="BH9" i="19"/>
  <c r="P9" i="19" s="1"/>
  <c r="AZ9" i="19"/>
  <c r="N9" i="19" s="1"/>
  <c r="AR9" i="19"/>
  <c r="L9" i="19" s="1"/>
  <c r="DI15" i="19"/>
  <c r="DA15" i="19"/>
  <c r="X9" i="19"/>
  <c r="AF9" i="19"/>
  <c r="I9" i="19" s="1"/>
  <c r="AN9" i="19"/>
  <c r="K9" i="19" s="1"/>
  <c r="AV9" i="19"/>
  <c r="M9" i="19" s="1"/>
  <c r="BD9" i="19"/>
  <c r="O9" i="19" s="1"/>
  <c r="BL9" i="19"/>
  <c r="Q9" i="19" s="1"/>
  <c r="T33" i="32"/>
  <c r="BU33" i="32" s="1"/>
  <c r="CG9" i="32"/>
  <c r="AF33" i="32"/>
  <c r="CG33" i="32" s="1"/>
  <c r="CK9" i="32"/>
  <c r="AJ33" i="32"/>
  <c r="CK33" i="32" s="1"/>
  <c r="BY9" i="32"/>
  <c r="X33" i="32"/>
  <c r="BY33" i="32" s="1"/>
  <c r="CC9" i="32"/>
  <c r="AB33" i="32"/>
  <c r="CC33" i="32" s="1"/>
  <c r="CO9" i="32"/>
  <c r="AN33" i="32"/>
  <c r="CO33" i="32" s="1"/>
  <c r="CS9" i="32"/>
  <c r="AR33" i="32"/>
  <c r="CS33" i="32" s="1"/>
  <c r="AV33" i="32"/>
  <c r="CW33" i="32" s="1"/>
  <c r="CW9" i="32"/>
  <c r="DA9" i="32"/>
  <c r="AZ33" i="32"/>
  <c r="DA33" i="32" s="1"/>
  <c r="DE9" i="32"/>
  <c r="BD33" i="32"/>
  <c r="DE33" i="32" s="1"/>
  <c r="DI9" i="32"/>
  <c r="BH33" i="32"/>
  <c r="DI33" i="32" s="1"/>
  <c r="DM9" i="32"/>
  <c r="BL33" i="32"/>
  <c r="DM33" i="32" s="1"/>
  <c r="CS18" i="19"/>
  <c r="CS17" i="19"/>
  <c r="CC10" i="19"/>
  <c r="CG10" i="19"/>
  <c r="DE14" i="19"/>
  <c r="DI14" i="19"/>
  <c r="CO11" i="19"/>
  <c r="CS15" i="19"/>
  <c r="CO19" i="19"/>
  <c r="CW17" i="19"/>
  <c r="CW14" i="19"/>
  <c r="CC13" i="19"/>
  <c r="CO13" i="19"/>
  <c r="CS12" i="19"/>
  <c r="BY12" i="19"/>
  <c r="CK19" i="19"/>
  <c r="BU14" i="19"/>
  <c r="DA11" i="19"/>
  <c r="DA12" i="19"/>
  <c r="CK15" i="19"/>
  <c r="CW15" i="19"/>
  <c r="DA18" i="19"/>
  <c r="CK26" i="19"/>
  <c r="BU12" i="19"/>
  <c r="DA19" i="19"/>
  <c r="DA13" i="19"/>
  <c r="CW12" i="19"/>
  <c r="CK13" i="19"/>
  <c r="BU16" i="19"/>
  <c r="CG17" i="19"/>
  <c r="CK27" i="19"/>
  <c r="DQ27" i="19" s="1"/>
  <c r="DA26" i="19"/>
  <c r="CK18" i="19"/>
  <c r="DE18" i="19"/>
  <c r="BY18" i="19"/>
  <c r="CO18" i="19"/>
  <c r="BY14" i="19"/>
  <c r="CO14" i="19"/>
  <c r="CS14" i="19"/>
  <c r="DE26" i="19"/>
  <c r="CO26" i="19"/>
  <c r="BU26" i="19"/>
  <c r="CS26" i="19"/>
  <c r="BY26" i="19"/>
  <c r="CC26" i="19"/>
  <c r="DE25" i="19"/>
  <c r="BY25" i="19"/>
  <c r="CO25" i="19"/>
  <c r="DI25" i="19"/>
  <c r="DM25" i="19"/>
  <c r="DA25" i="19"/>
  <c r="CO17" i="19"/>
  <c r="CK17" i="19"/>
  <c r="CO16" i="19"/>
  <c r="DE16" i="19"/>
  <c r="CW16" i="19"/>
  <c r="CS16" i="19"/>
  <c r="CK10" i="19"/>
  <c r="DM14" i="19"/>
  <c r="DM15" i="19"/>
  <c r="CG11" i="19"/>
  <c r="CW11" i="19"/>
  <c r="CG12" i="19"/>
  <c r="CW13" i="19"/>
  <c r="CG16" i="19"/>
  <c r="CW18" i="19"/>
  <c r="DM18" i="19"/>
  <c r="CG26" i="19"/>
  <c r="CW19" i="19"/>
  <c r="CC11" i="19"/>
  <c r="CC12" i="19"/>
  <c r="DM13" i="19"/>
  <c r="CC15" i="19"/>
  <c r="CG15" i="19"/>
  <c r="CC16" i="19"/>
  <c r="CC17" i="19"/>
  <c r="DI17" i="19"/>
  <c r="CG18" i="19"/>
  <c r="CS25" i="19"/>
  <c r="CW25" i="19"/>
  <c r="DM26" i="19"/>
  <c r="DA10" i="19"/>
  <c r="CC19" i="19"/>
  <c r="DM16" i="19"/>
  <c r="DI18" i="19"/>
  <c r="CG19" i="19"/>
  <c r="BY13" i="19"/>
  <c r="CC14" i="19"/>
  <c r="CG14" i="19"/>
  <c r="CS11" i="19"/>
  <c r="DI11" i="19"/>
  <c r="DM11" i="19"/>
  <c r="DM12" i="19"/>
  <c r="DI13" i="19"/>
  <c r="CG13" i="19"/>
  <c r="BY15" i="19"/>
  <c r="DI16" i="19"/>
  <c r="BY17" i="19"/>
  <c r="DE17" i="19"/>
  <c r="DM17" i="19"/>
  <c r="CC18" i="19"/>
  <c r="CG25" i="19"/>
  <c r="CC25" i="19"/>
  <c r="DI26" i="19"/>
  <c r="CW26" i="19"/>
  <c r="DI19" i="19"/>
  <c r="CS19" i="19"/>
  <c r="CW10" i="19"/>
  <c r="CK12" i="19"/>
  <c r="BU25" i="19"/>
  <c r="BU13" i="19"/>
  <c r="CK14" i="19"/>
  <c r="DA14" i="19"/>
  <c r="CK11" i="19"/>
  <c r="DE12" i="19"/>
  <c r="DI12" i="19"/>
  <c r="CS13" i="19"/>
  <c r="DA16" i="19"/>
  <c r="DA17" i="19"/>
  <c r="BU18" i="19"/>
  <c r="CK25" i="19"/>
  <c r="DM10" i="19"/>
  <c r="BU19" i="19"/>
  <c r="CS10" i="19"/>
  <c r="DE10" i="19"/>
  <c r="DI10" i="19"/>
  <c r="BY10" i="19"/>
  <c r="CO10" i="19"/>
  <c r="BY29" i="19"/>
  <c r="CC29" i="19"/>
  <c r="CG29" i="19"/>
  <c r="CK29" i="19"/>
  <c r="DM29" i="19"/>
  <c r="BU29" i="19"/>
  <c r="T33" i="19"/>
  <c r="F11" i="19"/>
  <c r="F33" i="19" s="1"/>
  <c r="DQ22" i="19"/>
  <c r="CJ33" i="19"/>
  <c r="CF33" i="19"/>
  <c r="CD33" i="19"/>
  <c r="CL33" i="19"/>
  <c r="CM33" i="19"/>
  <c r="CE33" i="19"/>
  <c r="CN33" i="19"/>
  <c r="CH33" i="19"/>
  <c r="CI33" i="19"/>
  <c r="DL33" i="19"/>
  <c r="CZ33" i="19"/>
  <c r="CY33" i="19"/>
  <c r="DF33" i="19"/>
  <c r="DG33" i="19"/>
  <c r="DB33" i="19"/>
  <c r="CB33" i="19"/>
  <c r="CA33" i="19"/>
  <c r="CR33" i="19"/>
  <c r="DK33" i="19"/>
  <c r="DJ33" i="19"/>
  <c r="DO33" i="19"/>
  <c r="BW33" i="19"/>
  <c r="CX33" i="19"/>
  <c r="CE8" i="19"/>
  <c r="CL8" i="19"/>
  <c r="DE8" i="19"/>
  <c r="CV33" i="19"/>
  <c r="CQ33" i="19"/>
  <c r="BX33" i="19"/>
  <c r="CP33" i="19"/>
  <c r="CT33" i="19"/>
  <c r="CY8" i="19"/>
  <c r="DL8" i="19"/>
  <c r="DB8" i="19"/>
  <c r="DP33" i="19"/>
  <c r="DN33" i="19"/>
  <c r="CJ8" i="19"/>
  <c r="CH8" i="19"/>
  <c r="DH33" i="19"/>
  <c r="BZ8" i="19"/>
  <c r="CA8" i="19"/>
  <c r="DC33" i="19"/>
  <c r="CU33" i="19"/>
  <c r="DG8" i="19"/>
  <c r="CN8" i="19"/>
  <c r="CS8" i="19"/>
  <c r="CO8" i="19"/>
  <c r="BZ33" i="19"/>
  <c r="DJ8" i="19"/>
  <c r="DD33" i="19"/>
  <c r="BV33" i="19"/>
  <c r="DQ29" i="32" l="1"/>
  <c r="DQ8" i="32"/>
  <c r="DR8" i="32" s="1"/>
  <c r="DQ23" i="19"/>
  <c r="N33" i="19"/>
  <c r="P33" i="19"/>
  <c r="K33" i="19"/>
  <c r="CW29" i="19"/>
  <c r="Q33" i="19"/>
  <c r="CG8" i="19"/>
  <c r="DQ8" i="19" s="1"/>
  <c r="DR8" i="19" s="1"/>
  <c r="N33" i="32"/>
  <c r="F33" i="32"/>
  <c r="CS28" i="19"/>
  <c r="J33" i="32"/>
  <c r="O33" i="32"/>
  <c r="K33" i="32"/>
  <c r="H33" i="32"/>
  <c r="G33" i="32"/>
  <c r="M33" i="32"/>
  <c r="DE29" i="19"/>
  <c r="O33" i="19"/>
  <c r="L33" i="32"/>
  <c r="P33" i="32"/>
  <c r="Q33" i="32"/>
  <c r="I33" i="32"/>
  <c r="I33" i="19"/>
  <c r="L33" i="19"/>
  <c r="J33" i="19"/>
  <c r="DQ12" i="32"/>
  <c r="DI29" i="19"/>
  <c r="DA29" i="19"/>
  <c r="CS29" i="19"/>
  <c r="CO29" i="19"/>
  <c r="DQ25" i="32"/>
  <c r="DQ21" i="32"/>
  <c r="DQ20" i="32"/>
  <c r="DQ19" i="32"/>
  <c r="DQ17" i="32"/>
  <c r="DQ16" i="32"/>
  <c r="DQ15" i="32"/>
  <c r="DQ13" i="32"/>
  <c r="DQ11" i="32"/>
  <c r="M28" i="19"/>
  <c r="M33" i="19" s="1"/>
  <c r="CW28" i="19"/>
  <c r="DQ21" i="19"/>
  <c r="DQ20" i="19"/>
  <c r="AJ33" i="19"/>
  <c r="CK33" i="19" s="1"/>
  <c r="DA9" i="19"/>
  <c r="AZ33" i="19"/>
  <c r="DA33" i="19" s="1"/>
  <c r="CO9" i="19"/>
  <c r="CW9" i="19"/>
  <c r="AV33" i="19"/>
  <c r="CW33" i="19" s="1"/>
  <c r="AR33" i="19"/>
  <c r="CS33" i="19" s="1"/>
  <c r="CS9" i="19"/>
  <c r="CK9" i="19"/>
  <c r="BH33" i="19"/>
  <c r="DI33" i="19" s="1"/>
  <c r="BL33" i="19"/>
  <c r="DM33" i="19" s="1"/>
  <c r="AF33" i="19"/>
  <c r="CG33" i="19" s="1"/>
  <c r="DM9" i="19"/>
  <c r="DI9" i="19"/>
  <c r="CG9" i="19"/>
  <c r="AB33" i="19"/>
  <c r="CC33" i="19" s="1"/>
  <c r="H9" i="19"/>
  <c r="H33" i="19" s="1"/>
  <c r="AN33" i="19"/>
  <c r="CO33" i="19" s="1"/>
  <c r="G9" i="19"/>
  <c r="G33" i="19" s="1"/>
  <c r="BY9" i="19"/>
  <c r="X33" i="19"/>
  <c r="BY33" i="19" s="1"/>
  <c r="BD33" i="19"/>
  <c r="DE33" i="19" s="1"/>
  <c r="DE9" i="19"/>
  <c r="AP35" i="32"/>
  <c r="DQ33" i="32"/>
  <c r="DQ9" i="32"/>
  <c r="DQ11" i="19"/>
  <c r="DQ13" i="19"/>
  <c r="DQ14" i="19"/>
  <c r="DQ15" i="19"/>
  <c r="DQ19" i="19"/>
  <c r="DQ12" i="19"/>
  <c r="DQ18" i="19"/>
  <c r="DQ26" i="19"/>
  <c r="DQ25" i="19"/>
  <c r="DQ17" i="19"/>
  <c r="DQ16" i="19"/>
  <c r="DQ10" i="19"/>
  <c r="BU33" i="19"/>
  <c r="DQ28" i="19" l="1"/>
  <c r="DQ9" i="19"/>
  <c r="DQ29" i="19"/>
  <c r="J34" i="32"/>
  <c r="J34" i="19"/>
  <c r="DQ33" i="19"/>
  <c r="AP35" i="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EllioJ</author>
  </authors>
  <commentList>
    <comment ref="I9" authorId="0" shapeId="0" xr:uid="{00000000-0006-0000-1500-000001000000}">
      <text>
        <r>
          <rPr>
            <b/>
            <sz val="8"/>
            <color indexed="81"/>
            <rFont val="Tahoma"/>
            <family val="2"/>
          </rPr>
          <t>Corresponds to tab Page 13 PC1YR excel row 8.</t>
        </r>
      </text>
    </comment>
    <comment ref="I14" authorId="0" shapeId="0" xr:uid="{00000000-0006-0000-1500-000002000000}">
      <text>
        <r>
          <rPr>
            <b/>
            <sz val="8"/>
            <color indexed="81"/>
            <rFont val="Tahoma"/>
            <family val="2"/>
          </rPr>
          <t>Corresponds to tab Page 13 PC1YR excel row 9.</t>
        </r>
      </text>
    </comment>
    <comment ref="I15" authorId="0" shapeId="0" xr:uid="{00000000-0006-0000-1500-000003000000}">
      <text>
        <r>
          <rPr>
            <b/>
            <sz val="8"/>
            <color indexed="81"/>
            <rFont val="Tahoma"/>
            <family val="2"/>
          </rPr>
          <t>Corresponds to tab Page 13 PC1YR excel row 10.</t>
        </r>
        <r>
          <rPr>
            <sz val="8"/>
            <color indexed="81"/>
            <rFont val="Tahoma"/>
            <family val="2"/>
          </rPr>
          <t xml:space="preserve">
</t>
        </r>
      </text>
    </comment>
    <comment ref="I16" authorId="0" shapeId="0" xr:uid="{00000000-0006-0000-1500-000004000000}">
      <text>
        <r>
          <rPr>
            <b/>
            <sz val="8"/>
            <color indexed="81"/>
            <rFont val="Tahoma"/>
            <family val="2"/>
          </rPr>
          <t>Corresponds to tab Page 13 PC1YR excel row 11.</t>
        </r>
      </text>
    </comment>
    <comment ref="I17" authorId="0" shapeId="0" xr:uid="{00000000-0006-0000-1500-000005000000}">
      <text>
        <r>
          <rPr>
            <b/>
            <sz val="8"/>
            <color indexed="81"/>
            <rFont val="Tahoma"/>
            <family val="2"/>
          </rPr>
          <t>Corresponds to tab Page 13 PC1YR excel row 12.</t>
        </r>
      </text>
    </comment>
    <comment ref="I18" authorId="0" shapeId="0" xr:uid="{00000000-0006-0000-1500-000006000000}">
      <text>
        <r>
          <rPr>
            <b/>
            <sz val="8"/>
            <color indexed="81"/>
            <rFont val="Tahoma"/>
            <family val="2"/>
          </rPr>
          <t>Corresponds to tab Page 13 PC1YR excel row 13.</t>
        </r>
      </text>
    </comment>
    <comment ref="I25" authorId="0" shapeId="0" xr:uid="{00000000-0006-0000-1500-000007000000}">
      <text>
        <r>
          <rPr>
            <b/>
            <sz val="8"/>
            <color indexed="81"/>
            <rFont val="Tahoma"/>
            <family val="2"/>
          </rPr>
          <t>Corresponds to tab Page 13 PC1YR excel row 14.</t>
        </r>
      </text>
    </comment>
    <comment ref="I26" authorId="0" shapeId="0" xr:uid="{00000000-0006-0000-1500-000008000000}">
      <text>
        <r>
          <rPr>
            <b/>
            <sz val="8"/>
            <color indexed="81"/>
            <rFont val="Tahoma"/>
            <family val="2"/>
          </rPr>
          <t>Corresponds to tab Page 13 PC1YR excel row 15.</t>
        </r>
      </text>
    </comment>
    <comment ref="I27" authorId="0" shapeId="0" xr:uid="{00000000-0006-0000-1500-000009000000}">
      <text>
        <r>
          <rPr>
            <b/>
            <sz val="8"/>
            <color indexed="81"/>
            <rFont val="Tahoma"/>
            <family val="2"/>
          </rPr>
          <t>Corresponds to tab Page 13 PC1YR excel row 16.</t>
        </r>
      </text>
    </comment>
    <comment ref="I28" authorId="0" shapeId="0" xr:uid="{00000000-0006-0000-1500-00000A000000}">
      <text>
        <r>
          <rPr>
            <b/>
            <sz val="8"/>
            <color indexed="81"/>
            <rFont val="Tahoma"/>
            <family val="2"/>
          </rPr>
          <t>Corresponds to tab Page 13 PC1YR excel row 17.</t>
        </r>
      </text>
    </comment>
    <comment ref="I29" authorId="0" shapeId="0" xr:uid="{00000000-0006-0000-1500-00000B000000}">
      <text>
        <r>
          <rPr>
            <b/>
            <sz val="8"/>
            <color indexed="81"/>
            <rFont val="Tahoma"/>
            <family val="2"/>
          </rPr>
          <t>Corresponds to tab Page 13 PC1YR excel row 18.</t>
        </r>
      </text>
    </comment>
    <comment ref="I30" authorId="0" shapeId="0" xr:uid="{00000000-0006-0000-1500-00000C000000}">
      <text>
        <r>
          <rPr>
            <b/>
            <sz val="8"/>
            <color indexed="81"/>
            <rFont val="Tahoma"/>
            <family val="2"/>
          </rPr>
          <t>Corresponds to tab Page 13 PC1YR excel row 19.</t>
        </r>
        <r>
          <rPr>
            <sz val="8"/>
            <color indexed="81"/>
            <rFont val="Tahoma"/>
            <family val="2"/>
          </rPr>
          <t xml:space="preserve">
</t>
        </r>
      </text>
    </comment>
    <comment ref="I31" authorId="0" shapeId="0" xr:uid="{00000000-0006-0000-1500-00000D000000}">
      <text>
        <r>
          <rPr>
            <b/>
            <sz val="8"/>
            <color indexed="81"/>
            <rFont val="Tahoma"/>
            <family val="2"/>
          </rPr>
          <t>Corresponds to tab Page 13 PC1YR excel row 20</t>
        </r>
        <r>
          <rPr>
            <sz val="8"/>
            <color indexed="81"/>
            <rFont val="Tahoma"/>
            <family val="2"/>
          </rPr>
          <t xml:space="preserve">.
</t>
        </r>
      </text>
    </comment>
    <comment ref="I32" authorId="0" shapeId="0" xr:uid="{00000000-0006-0000-1500-00000E000000}">
      <text>
        <r>
          <rPr>
            <b/>
            <sz val="8"/>
            <color indexed="81"/>
            <rFont val="Tahoma"/>
            <family val="2"/>
          </rPr>
          <t>Corresponds to tab Page 13 PC1YR excel row 21</t>
        </r>
        <r>
          <rPr>
            <sz val="8"/>
            <color indexed="81"/>
            <rFont val="Tahoma"/>
            <family val="2"/>
          </rPr>
          <t xml:space="preserve">.
</t>
        </r>
      </text>
    </comment>
    <comment ref="I33" authorId="0" shapeId="0" xr:uid="{00000000-0006-0000-1500-00000F000000}">
      <text>
        <r>
          <rPr>
            <b/>
            <sz val="8"/>
            <color indexed="81"/>
            <rFont val="Tahoma"/>
            <family val="2"/>
          </rPr>
          <t>Corresponds to tab Page 13 PC1YR excel row 22.</t>
        </r>
      </text>
    </comment>
    <comment ref="I34" authorId="0" shapeId="0" xr:uid="{00000000-0006-0000-1500-000010000000}">
      <text>
        <r>
          <rPr>
            <b/>
            <sz val="8"/>
            <color indexed="81"/>
            <rFont val="Tahoma"/>
            <family val="2"/>
          </rPr>
          <t>Corresponds to tab Page 13 PC1YR excel row 23.</t>
        </r>
      </text>
    </comment>
    <comment ref="I35" authorId="0" shapeId="0" xr:uid="{00000000-0006-0000-1500-000011000000}">
      <text>
        <r>
          <rPr>
            <b/>
            <sz val="8"/>
            <color indexed="81"/>
            <rFont val="Tahoma"/>
            <family val="2"/>
          </rPr>
          <t>Corresponds to tab Page 12 PC1YR excel row 24.</t>
        </r>
      </text>
    </comment>
    <comment ref="I36" authorId="0" shapeId="0" xr:uid="{00000000-0006-0000-1500-000012000000}">
      <text>
        <r>
          <rPr>
            <b/>
            <sz val="8"/>
            <color indexed="81"/>
            <rFont val="Tahoma"/>
            <family val="2"/>
          </rPr>
          <t>Corresponds to tab Page 13 PC1YR excel row 25.</t>
        </r>
        <r>
          <rPr>
            <sz val="8"/>
            <color indexed="81"/>
            <rFont val="Tahoma"/>
            <family val="2"/>
          </rPr>
          <t xml:space="preserve">
</t>
        </r>
      </text>
    </comment>
    <comment ref="I37" authorId="0" shapeId="0" xr:uid="{00000000-0006-0000-1500-000013000000}">
      <text>
        <r>
          <rPr>
            <b/>
            <sz val="8"/>
            <color indexed="81"/>
            <rFont val="Tahoma"/>
            <family val="2"/>
          </rPr>
          <t>Corresponds to tab Page 13 PC1YR excel row 26.</t>
        </r>
      </text>
    </comment>
    <comment ref="I38" authorId="0" shapeId="0" xr:uid="{00000000-0006-0000-1500-000014000000}">
      <text>
        <r>
          <rPr>
            <b/>
            <sz val="8"/>
            <color indexed="81"/>
            <rFont val="Tahoma"/>
            <family val="2"/>
          </rPr>
          <t>Corresponds to tab Page 13 PC1YR excel row 27.</t>
        </r>
      </text>
    </comment>
    <comment ref="I39" authorId="0" shapeId="0" xr:uid="{00000000-0006-0000-1500-000015000000}">
      <text>
        <r>
          <rPr>
            <b/>
            <sz val="8"/>
            <color indexed="81"/>
            <rFont val="Tahoma"/>
            <family val="2"/>
          </rPr>
          <t>Corresponds to tab Page 13 PC1YR excel row 28.</t>
        </r>
      </text>
    </comment>
    <comment ref="I41" authorId="0" shapeId="0" xr:uid="{00000000-0006-0000-1500-000016000000}">
      <text>
        <r>
          <rPr>
            <b/>
            <sz val="8"/>
            <color indexed="81"/>
            <rFont val="Tahoma"/>
            <family val="2"/>
          </rPr>
          <t>Corresponds to tab Page 13 PC1YR excel row 29.</t>
        </r>
      </text>
    </comment>
    <comment ref="I42" authorId="0" shapeId="0" xr:uid="{00000000-0006-0000-1500-000017000000}">
      <text>
        <r>
          <rPr>
            <b/>
            <sz val="8"/>
            <color indexed="81"/>
            <rFont val="Tahoma"/>
            <family val="2"/>
          </rPr>
          <t>Corresponds to tab Page 13 PC1YR excel row 30.</t>
        </r>
      </text>
    </comment>
    <comment ref="I43" authorId="0" shapeId="0" xr:uid="{00000000-0006-0000-1500-000018000000}">
      <text>
        <r>
          <rPr>
            <b/>
            <sz val="8"/>
            <color indexed="81"/>
            <rFont val="Tahoma"/>
            <family val="2"/>
          </rPr>
          <t>Corresponds to tab Page 13 PC1YR excel row 31.</t>
        </r>
      </text>
    </comment>
    <comment ref="I44" authorId="0" shapeId="0" xr:uid="{00000000-0006-0000-1500-000019000000}">
      <text>
        <r>
          <rPr>
            <b/>
            <sz val="8"/>
            <color indexed="81"/>
            <rFont val="Tahoma"/>
            <family val="2"/>
          </rPr>
          <t>Corresponds to tab Page 13 PC1YR excel row 32.</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EllioJ</author>
  </authors>
  <commentList>
    <comment ref="I9" authorId="0" shapeId="0" xr:uid="{00000000-0006-0000-1800-000001000000}">
      <text>
        <r>
          <rPr>
            <b/>
            <sz val="8"/>
            <color indexed="81"/>
            <rFont val="Tahoma"/>
            <family val="2"/>
          </rPr>
          <t>Corresponds to tab Page 15 PC2YR excel row 8.</t>
        </r>
      </text>
    </comment>
    <comment ref="I14" authorId="0" shapeId="0" xr:uid="{CF7138B7-4941-45D7-AE90-293B8498EC29}">
      <text>
        <r>
          <rPr>
            <b/>
            <sz val="8"/>
            <color indexed="81"/>
            <rFont val="Tahoma"/>
            <family val="2"/>
          </rPr>
          <t>Corresponds to tab Page 13 PC1YR excel row 9.</t>
        </r>
      </text>
    </comment>
    <comment ref="I15" authorId="0" shapeId="0" xr:uid="{528FA4FB-699D-4FAC-8AE0-A65B4312B6DA}">
      <text>
        <r>
          <rPr>
            <b/>
            <sz val="8"/>
            <color indexed="81"/>
            <rFont val="Tahoma"/>
            <family val="2"/>
          </rPr>
          <t>Corresponds to tab Page 13 PC1YR excel row 10.</t>
        </r>
        <r>
          <rPr>
            <sz val="8"/>
            <color indexed="81"/>
            <rFont val="Tahoma"/>
            <family val="2"/>
          </rPr>
          <t xml:space="preserve">
</t>
        </r>
      </text>
    </comment>
    <comment ref="I16" authorId="0" shapeId="0" xr:uid="{B88E6C4C-0B68-4581-9FF0-AA73C81D248A}">
      <text>
        <r>
          <rPr>
            <b/>
            <sz val="8"/>
            <color indexed="81"/>
            <rFont val="Tahoma"/>
            <family val="2"/>
          </rPr>
          <t>Corresponds to tab Page 13 PC1YR excel row 11.</t>
        </r>
      </text>
    </comment>
    <comment ref="I17" authorId="0" shapeId="0" xr:uid="{802D6E78-286D-4C10-944C-060259744EF7}">
      <text>
        <r>
          <rPr>
            <b/>
            <sz val="8"/>
            <color indexed="81"/>
            <rFont val="Tahoma"/>
            <family val="2"/>
          </rPr>
          <t>Corresponds to tab Page 13 PC1YR excel row 12.</t>
        </r>
      </text>
    </comment>
    <comment ref="I18" authorId="0" shapeId="0" xr:uid="{573DBE8D-32F7-4337-829A-7B7EC14A0843}">
      <text>
        <r>
          <rPr>
            <b/>
            <sz val="8"/>
            <color indexed="81"/>
            <rFont val="Tahoma"/>
            <family val="2"/>
          </rPr>
          <t>Corresponds to tab Page 13 PC1YR excel row 13.</t>
        </r>
      </text>
    </comment>
    <comment ref="I25" authorId="0" shapeId="0" xr:uid="{C9EB9479-A479-47A3-861F-644AEEBC5FF1}">
      <text>
        <r>
          <rPr>
            <b/>
            <sz val="8"/>
            <color indexed="81"/>
            <rFont val="Tahoma"/>
            <family val="2"/>
          </rPr>
          <t>Corresponds to tab Page 13 PC1YR excel row 14.</t>
        </r>
      </text>
    </comment>
    <comment ref="I26" authorId="0" shapeId="0" xr:uid="{919B21EB-39DF-4DDB-812A-D799BD327425}">
      <text>
        <r>
          <rPr>
            <b/>
            <sz val="8"/>
            <color indexed="81"/>
            <rFont val="Tahoma"/>
            <family val="2"/>
          </rPr>
          <t>Corresponds to tab Page 13 PC1YR excel row 15.</t>
        </r>
      </text>
    </comment>
    <comment ref="I27" authorId="0" shapeId="0" xr:uid="{367A17DB-005B-4035-A22A-980BE8847C90}">
      <text>
        <r>
          <rPr>
            <b/>
            <sz val="8"/>
            <color indexed="81"/>
            <rFont val="Tahoma"/>
            <family val="2"/>
          </rPr>
          <t>Corresponds to tab Page 13 PC1YR excel row 16.</t>
        </r>
      </text>
    </comment>
    <comment ref="I28" authorId="0" shapeId="0" xr:uid="{F1F27519-1FCF-4D14-8855-F44EC9C594FB}">
      <text>
        <r>
          <rPr>
            <b/>
            <sz val="8"/>
            <color indexed="81"/>
            <rFont val="Tahoma"/>
            <family val="2"/>
          </rPr>
          <t>Corresponds to tab Page 13 PC1YR excel row 17.</t>
        </r>
      </text>
    </comment>
    <comment ref="I29" authorId="0" shapeId="0" xr:uid="{7E89E161-7755-4DD6-AFE9-11B6B5162249}">
      <text>
        <r>
          <rPr>
            <b/>
            <sz val="8"/>
            <color indexed="81"/>
            <rFont val="Tahoma"/>
            <family val="2"/>
          </rPr>
          <t>Corresponds to tab Page 13 PC1YR excel row 18.</t>
        </r>
      </text>
    </comment>
    <comment ref="I30" authorId="0" shapeId="0" xr:uid="{4D99F577-ADEF-43A9-B90B-6F34E1664481}">
      <text>
        <r>
          <rPr>
            <b/>
            <sz val="8"/>
            <color indexed="81"/>
            <rFont val="Tahoma"/>
            <family val="2"/>
          </rPr>
          <t>Corresponds to tab Page 13 PC1YR excel row 19.</t>
        </r>
        <r>
          <rPr>
            <sz val="8"/>
            <color indexed="81"/>
            <rFont val="Tahoma"/>
            <family val="2"/>
          </rPr>
          <t xml:space="preserve">
</t>
        </r>
      </text>
    </comment>
    <comment ref="I31" authorId="0" shapeId="0" xr:uid="{FD8E14A2-36F3-4D83-9D82-C68E99308A98}">
      <text>
        <r>
          <rPr>
            <b/>
            <sz val="8"/>
            <color indexed="81"/>
            <rFont val="Tahoma"/>
            <family val="2"/>
          </rPr>
          <t>Corresponds to tab Page 13 PC1YR excel row 20</t>
        </r>
        <r>
          <rPr>
            <sz val="8"/>
            <color indexed="81"/>
            <rFont val="Tahoma"/>
            <family val="2"/>
          </rPr>
          <t xml:space="preserve">.
</t>
        </r>
      </text>
    </comment>
    <comment ref="I32" authorId="0" shapeId="0" xr:uid="{BEB35987-A48B-4BFF-B64B-1C9E334466D0}">
      <text>
        <r>
          <rPr>
            <b/>
            <sz val="8"/>
            <color indexed="81"/>
            <rFont val="Tahoma"/>
            <family val="2"/>
          </rPr>
          <t>Corresponds to tab Page 13 PC1YR excel row 21</t>
        </r>
        <r>
          <rPr>
            <sz val="8"/>
            <color indexed="81"/>
            <rFont val="Tahoma"/>
            <family val="2"/>
          </rPr>
          <t xml:space="preserve">.
</t>
        </r>
      </text>
    </comment>
    <comment ref="I33" authorId="0" shapeId="0" xr:uid="{069885F0-8AB5-4FC5-B8ED-8556EDCCC6C3}">
      <text>
        <r>
          <rPr>
            <b/>
            <sz val="8"/>
            <color indexed="81"/>
            <rFont val="Tahoma"/>
            <family val="2"/>
          </rPr>
          <t>Corresponds to tab Page 13 PC1YR excel row 22.</t>
        </r>
      </text>
    </comment>
    <comment ref="I34" authorId="0" shapeId="0" xr:uid="{79514658-C6B8-4798-AF99-F820EEAF075C}">
      <text>
        <r>
          <rPr>
            <b/>
            <sz val="8"/>
            <color indexed="81"/>
            <rFont val="Tahoma"/>
            <family val="2"/>
          </rPr>
          <t>Corresponds to tab Page 13 PC1YR excel row 23.</t>
        </r>
      </text>
    </comment>
    <comment ref="I35" authorId="0" shapeId="0" xr:uid="{39E99C5F-83A2-4D16-867F-21347303E3BF}">
      <text>
        <r>
          <rPr>
            <b/>
            <sz val="8"/>
            <color indexed="81"/>
            <rFont val="Tahoma"/>
            <family val="2"/>
          </rPr>
          <t>Corresponds to tab Page 12 PC1YR excel row 24.</t>
        </r>
      </text>
    </comment>
    <comment ref="I36" authorId="0" shapeId="0" xr:uid="{9CA72271-81BB-4A90-B6E9-689364B1201C}">
      <text>
        <r>
          <rPr>
            <b/>
            <sz val="8"/>
            <color indexed="81"/>
            <rFont val="Tahoma"/>
            <family val="2"/>
          </rPr>
          <t>Corresponds to tab Page 13 PC1YR excel row 25.</t>
        </r>
        <r>
          <rPr>
            <sz val="8"/>
            <color indexed="81"/>
            <rFont val="Tahoma"/>
            <family val="2"/>
          </rPr>
          <t xml:space="preserve">
</t>
        </r>
      </text>
    </comment>
    <comment ref="I37" authorId="0" shapeId="0" xr:uid="{7E3117A3-ADA6-49B9-9B0F-28DE4DF59EC2}">
      <text>
        <r>
          <rPr>
            <b/>
            <sz val="8"/>
            <color indexed="81"/>
            <rFont val="Tahoma"/>
            <family val="2"/>
          </rPr>
          <t>Corresponds to tab Page 13 PC1YR excel row 26.</t>
        </r>
      </text>
    </comment>
    <comment ref="I38" authorId="0" shapeId="0" xr:uid="{D57C4A03-96CA-42FC-B339-FC90A006EBE3}">
      <text>
        <r>
          <rPr>
            <b/>
            <sz val="8"/>
            <color indexed="81"/>
            <rFont val="Tahoma"/>
            <family val="2"/>
          </rPr>
          <t>Corresponds to tab Page 13 PC1YR excel row 27.</t>
        </r>
      </text>
    </comment>
    <comment ref="I39" authorId="0" shapeId="0" xr:uid="{3115E032-BC8E-49EC-91BD-BD1BF1DE2B1F}">
      <text>
        <r>
          <rPr>
            <b/>
            <sz val="8"/>
            <color indexed="81"/>
            <rFont val="Tahoma"/>
            <family val="2"/>
          </rPr>
          <t>Corresponds to tab Page 13 PC1YR excel row 28.</t>
        </r>
      </text>
    </comment>
    <comment ref="I41" authorId="0" shapeId="0" xr:uid="{C2300F37-8574-4830-B1BA-E703020E8186}">
      <text>
        <r>
          <rPr>
            <b/>
            <sz val="8"/>
            <color indexed="81"/>
            <rFont val="Tahoma"/>
            <family val="2"/>
          </rPr>
          <t>Corresponds to tab Page 13 PC1YR excel row 29.</t>
        </r>
      </text>
    </comment>
    <comment ref="I42" authorId="0" shapeId="0" xr:uid="{00000000-0006-0000-1800-000017000000}">
      <text>
        <r>
          <rPr>
            <b/>
            <sz val="8"/>
            <color indexed="81"/>
            <rFont val="Tahoma"/>
            <family val="2"/>
          </rPr>
          <t>Corresponds to tab Page 15 PC2YR excel row 30.</t>
        </r>
      </text>
    </comment>
    <comment ref="I43" authorId="0" shapeId="0" xr:uid="{00000000-0006-0000-1800-000018000000}">
      <text>
        <r>
          <rPr>
            <b/>
            <sz val="8"/>
            <color indexed="81"/>
            <rFont val="Tahoma"/>
            <family val="2"/>
          </rPr>
          <t>Corresponds to tab Page 15 PC2YR excel row 31.</t>
        </r>
      </text>
    </comment>
    <comment ref="I44" authorId="0" shapeId="0" xr:uid="{00000000-0006-0000-1800-000019000000}">
      <text>
        <r>
          <rPr>
            <b/>
            <sz val="8"/>
            <color indexed="81"/>
            <rFont val="Tahoma"/>
            <family val="2"/>
          </rPr>
          <t>Corresponds to tab Page 15 PC2YR excel row 32.</t>
        </r>
      </text>
    </comment>
  </commentList>
</comments>
</file>

<file path=xl/sharedStrings.xml><?xml version="1.0" encoding="utf-8"?>
<sst xmlns="http://schemas.openxmlformats.org/spreadsheetml/2006/main" count="2239" uniqueCount="1127">
  <si>
    <t>County</t>
  </si>
  <si>
    <t>Adair</t>
  </si>
  <si>
    <t>Andrew</t>
  </si>
  <si>
    <t>Audrain</t>
  </si>
  <si>
    <t>Ste. Genevieve</t>
  </si>
  <si>
    <t>Mission Statement</t>
  </si>
  <si>
    <t xml:space="preserve"> Assessment Maintenance Plan</t>
  </si>
  <si>
    <t xml:space="preserve">Agreement and Approval </t>
  </si>
  <si>
    <t>The parties to this plan, the County Assessor, the County Commission, and the State Tax Commission, agree to its specific terms as well as these general obligations:</t>
  </si>
  <si>
    <t>It is hereby affirmed by the County, that an Assessment Fund has been established, and that the general revenue funds required of this plan will be deposited into the Assessment Fund.</t>
  </si>
  <si>
    <t>State Tax Commission of Missouri</t>
  </si>
  <si>
    <t>Definitions</t>
  </si>
  <si>
    <t>1.</t>
  </si>
  <si>
    <t>Revised:</t>
  </si>
  <si>
    <t>County Assessor                                                Date</t>
  </si>
  <si>
    <t>STC Chairman                                                   Date</t>
  </si>
  <si>
    <t>STC Commissioner                                            Date</t>
  </si>
  <si>
    <t>Presiding Commissioner                                     Date</t>
  </si>
  <si>
    <t>County Commissioner                                        Date</t>
  </si>
  <si>
    <t>3.</t>
  </si>
  <si>
    <t>6.</t>
  </si>
  <si>
    <t>2.</t>
  </si>
  <si>
    <t>4.</t>
  </si>
  <si>
    <t>5.</t>
  </si>
  <si>
    <t>7.</t>
  </si>
  <si>
    <t>The words “Replacement Cost New (RCN)” means the cost, including material, labor, and overhead, that would be incurred in constructing an improvement having the same utility to its owner as the improvement in question, without necessarily reproducing exactly any particular characteristic of the property.</t>
  </si>
  <si>
    <t>8.</t>
  </si>
  <si>
    <t>9.</t>
  </si>
  <si>
    <t>10.</t>
  </si>
  <si>
    <t>12.</t>
  </si>
  <si>
    <t>13.</t>
  </si>
  <si>
    <t>The words “Index Study” are synonymous with “Manual Level Study.”</t>
  </si>
  <si>
    <t>11.</t>
  </si>
  <si>
    <t>Real Property</t>
  </si>
  <si>
    <t>FUNCTIONS AND RESPONSIBILITIES</t>
  </si>
  <si>
    <t>Responsibility</t>
  </si>
  <si>
    <t>Job Title and Comments</t>
  </si>
  <si>
    <t>Building Costs.  Obtain and verify current building costs.  The new construction log will be utilized to identify and locate new construction samples.</t>
  </si>
  <si>
    <t>/</t>
  </si>
  <si>
    <t xml:space="preserve">Conduct final field review.  </t>
  </si>
  <si>
    <t>Review changes resulting from mapping splits or combinations.</t>
  </si>
  <si>
    <t>Review land value and apply adjustments as needed.</t>
  </si>
  <si>
    <t>Adjust agricultural land grades where required, changing the agricultural maps and property record cards accordingly.</t>
  </si>
  <si>
    <t xml:space="preserve">Conduct informal meetings with taxpayers, </t>
  </si>
  <si>
    <t>Prepare for and defend values at board of equalization annually.</t>
  </si>
  <si>
    <t xml:space="preserve">B) </t>
  </si>
  <si>
    <t xml:space="preserve">C) </t>
  </si>
  <si>
    <t xml:space="preserve">D) </t>
  </si>
  <si>
    <t xml:space="preserve">E) </t>
  </si>
  <si>
    <t xml:space="preserve">F) </t>
  </si>
  <si>
    <t xml:space="preserve">G) </t>
  </si>
  <si>
    <t xml:space="preserve">H) </t>
  </si>
  <si>
    <t xml:space="preserve">10. </t>
  </si>
  <si>
    <t xml:space="preserve">11. </t>
  </si>
  <si>
    <t xml:space="preserve">12. </t>
  </si>
  <si>
    <t xml:space="preserve">13. </t>
  </si>
  <si>
    <t xml:space="preserve">14. </t>
  </si>
  <si>
    <t xml:space="preserve">15. </t>
  </si>
  <si>
    <t xml:space="preserve">16. </t>
  </si>
  <si>
    <t xml:space="preserve">17. </t>
  </si>
  <si>
    <t xml:space="preserve">1. </t>
  </si>
  <si>
    <t xml:space="preserve">2. </t>
  </si>
  <si>
    <t xml:space="preserve">3. </t>
  </si>
  <si>
    <t xml:space="preserve">4. </t>
  </si>
  <si>
    <t xml:space="preserve">5. </t>
  </si>
  <si>
    <t xml:space="preserve">A) </t>
  </si>
  <si>
    <t xml:space="preserve">6. </t>
  </si>
  <si>
    <t xml:space="preserve">7. </t>
  </si>
  <si>
    <t xml:space="preserve">8. </t>
  </si>
  <si>
    <t xml:space="preserve">9. </t>
  </si>
  <si>
    <t>Salary Assessor Q1</t>
  </si>
  <si>
    <t>Salary Assessor Q2</t>
  </si>
  <si>
    <t>Salary Assessor Q3</t>
  </si>
  <si>
    <t>Salary Chief Appraiser Q1</t>
  </si>
  <si>
    <t>Salary Chief Appraiser Q2</t>
  </si>
  <si>
    <t>Salary Chief Appraiser Q3</t>
  </si>
  <si>
    <t>Salary Chief Appraiser Q4</t>
  </si>
  <si>
    <t>FTE Review Appraisers Q1</t>
  </si>
  <si>
    <t>Salary Review Appraiser Q1</t>
  </si>
  <si>
    <t>FTE Review Appraisers Q2</t>
  </si>
  <si>
    <t>Salary Review Appraiser Q2</t>
  </si>
  <si>
    <t>FTE Review Appraisers Q3</t>
  </si>
  <si>
    <t>Salary Review Appraiser Q3</t>
  </si>
  <si>
    <t>Salary Review Appraiser Q4</t>
  </si>
  <si>
    <t>FTE Field Staff Q1</t>
  </si>
  <si>
    <t>Salary Field Staff Q1</t>
  </si>
  <si>
    <t>FTE Field Staff Q2</t>
  </si>
  <si>
    <t>Salary Field Staff Q2</t>
  </si>
  <si>
    <t>FTE Field Staff Q3</t>
  </si>
  <si>
    <t>Salary Field Staff Q3</t>
  </si>
  <si>
    <t>FTE Field Staff Q4</t>
  </si>
  <si>
    <t>Salary Field Staff Q4</t>
  </si>
  <si>
    <t>FTE PP Clerks Q1</t>
  </si>
  <si>
    <t>Salary PP Clerks Q1</t>
  </si>
  <si>
    <t>FTE PP Clerks Q2</t>
  </si>
  <si>
    <t>Salary PP Clerks Q2</t>
  </si>
  <si>
    <t>FTE PP Clerks Q3</t>
  </si>
  <si>
    <t>Salary PP Clerks Q3</t>
  </si>
  <si>
    <t>FTE PP Clerks Q4</t>
  </si>
  <si>
    <t>Salary PP Clerks Q4</t>
  </si>
  <si>
    <t>FTE RE Clerks Q1</t>
  </si>
  <si>
    <t>Salary RE Clerks Q1</t>
  </si>
  <si>
    <t>FTE RE Clerks Q2</t>
  </si>
  <si>
    <t>Salary RE Clerks Q2</t>
  </si>
  <si>
    <t>FTE RE Clerks Q3</t>
  </si>
  <si>
    <t>Salary RE Clerks Q3</t>
  </si>
  <si>
    <t>FTE RE Clerks Q4</t>
  </si>
  <si>
    <t>Salary RE Clerks Q4</t>
  </si>
  <si>
    <t>FTE Mapping Staff Q1</t>
  </si>
  <si>
    <t>Salary Mapping Staff Q1</t>
  </si>
  <si>
    <t>FTE Mapping Staff Q2</t>
  </si>
  <si>
    <t>Salary Mapping Staff Q2</t>
  </si>
  <si>
    <t>FTE Mapping Staff Q3</t>
  </si>
  <si>
    <t>Salary Mapping Staff Q3</t>
  </si>
  <si>
    <t>FTE Mapping Staff Q4</t>
  </si>
  <si>
    <t>Salary Mapping Staff Q4</t>
  </si>
  <si>
    <t>FTE Other Staff Q1</t>
  </si>
  <si>
    <t>Salary Other Staff Q1</t>
  </si>
  <si>
    <t>FTE Other Staff Q2</t>
  </si>
  <si>
    <t>Salary Other Staff Q2</t>
  </si>
  <si>
    <t>FTE Other Staff Q3</t>
  </si>
  <si>
    <t>Salary Other Staff Q3</t>
  </si>
  <si>
    <t>FTE Other Staff Q4</t>
  </si>
  <si>
    <t>Salary Other Staff Q4</t>
  </si>
  <si>
    <t>Salary Fringe Benefits Q1</t>
  </si>
  <si>
    <t>Salary Fringe Benefits Q2</t>
  </si>
  <si>
    <t>Salary Fringe Benefits Q3</t>
  </si>
  <si>
    <t>Salary Fringe Benefits Q4</t>
  </si>
  <si>
    <t>Summary - Total Salaries</t>
  </si>
  <si>
    <t>Supplies Appraisal Guides Q1</t>
  </si>
  <si>
    <t>Supplies Appraisal Guides Q2</t>
  </si>
  <si>
    <t>Supplies Appraisal Guides Q3</t>
  </si>
  <si>
    <t>Supplies Appraisal Guides Q4</t>
  </si>
  <si>
    <t>Supplies Assessment Lists Q1</t>
  </si>
  <si>
    <t>Supplies Assessment Lists Q2</t>
  </si>
  <si>
    <t>Supplies Assessment Lists Q3</t>
  </si>
  <si>
    <t>Supplies Assessment Lists Q4</t>
  </si>
  <si>
    <t>Supplies Computer Q1</t>
  </si>
  <si>
    <t>Supplies Computer Q2</t>
  </si>
  <si>
    <t>Supplies Computer Q3</t>
  </si>
  <si>
    <t>Supplies Computer Q4</t>
  </si>
  <si>
    <t>Supplies Film/Processing Q1</t>
  </si>
  <si>
    <t>Supplies Film/Processing Q2</t>
  </si>
  <si>
    <t>Supplies Film/Processing Q3</t>
  </si>
  <si>
    <t>Supplies Film/Processing Q4</t>
  </si>
  <si>
    <t>Supplies Mapping Q1</t>
  </si>
  <si>
    <t>Supplies Mapping Q2</t>
  </si>
  <si>
    <t>Supplies Mapping Q3</t>
  </si>
  <si>
    <t>Supplies Mapping Q4</t>
  </si>
  <si>
    <t>Supplies Office Q1</t>
  </si>
  <si>
    <t>Supplies Office Q2</t>
  </si>
  <si>
    <t>Supplies Office Q3</t>
  </si>
  <si>
    <t>Supplies Office Q4</t>
  </si>
  <si>
    <t>Supplies Photocopy Q1</t>
  </si>
  <si>
    <t>Supplies Photocopy Q2</t>
  </si>
  <si>
    <t>Supplies Photocopy Q3</t>
  </si>
  <si>
    <t>Supplies Photocopy Q4</t>
  </si>
  <si>
    <t>Supplies Printing Q1</t>
  </si>
  <si>
    <t>Supplies Printing Q2</t>
  </si>
  <si>
    <t>Supplies Printing Q3</t>
  </si>
  <si>
    <t>Supplies Printing Q4</t>
  </si>
  <si>
    <t>Supplies Stationary Q1</t>
  </si>
  <si>
    <t>Supplies Stationary Q2</t>
  </si>
  <si>
    <t>Supplies Stationary Q3</t>
  </si>
  <si>
    <t>Supplies Stationary Q4</t>
  </si>
  <si>
    <t>Supplies Other Q1</t>
  </si>
  <si>
    <t>Supplies Other Q2</t>
  </si>
  <si>
    <t>Supplies Other Q3</t>
  </si>
  <si>
    <t>Supplies Other Q4</t>
  </si>
  <si>
    <t>Supplies Postage Q1</t>
  </si>
  <si>
    <t>Supplies Postage Q2</t>
  </si>
  <si>
    <t>Supplies Postage Q3</t>
  </si>
  <si>
    <t>Supplies Postage Q4</t>
  </si>
  <si>
    <t>Supplies Telephone Q1</t>
  </si>
  <si>
    <t>Supplies Telephone Q2</t>
  </si>
  <si>
    <t>Supplies Telephone Q3</t>
  </si>
  <si>
    <t>Supplies Telephone Q4</t>
  </si>
  <si>
    <t>Summary - Total Supplies</t>
  </si>
  <si>
    <t>Contracts Appraisal Q1</t>
  </si>
  <si>
    <t>Contracts Appraisal Q2</t>
  </si>
  <si>
    <t>Contracts Appraisal Q3</t>
  </si>
  <si>
    <t>Contracts Appraisal Q4</t>
  </si>
  <si>
    <t>Contracts Mapping Q1</t>
  </si>
  <si>
    <t>Contracts Mapping Q2</t>
  </si>
  <si>
    <t>Contracts Mapping Q3</t>
  </si>
  <si>
    <t>Contracts Mapping Q4</t>
  </si>
  <si>
    <t>Contracts Air Photo Q1</t>
  </si>
  <si>
    <t>Contracts Air Photo Q2</t>
  </si>
  <si>
    <t>Contracts Air Photo Q3</t>
  </si>
  <si>
    <t>Contracts Air Photo Q4</t>
  </si>
  <si>
    <t>Contracts Other Q1</t>
  </si>
  <si>
    <t>Contracts Other Q2</t>
  </si>
  <si>
    <t>Contracts Other Q3</t>
  </si>
  <si>
    <t>Contracts Other Q4</t>
  </si>
  <si>
    <t>Summary - Total Contracts</t>
  </si>
  <si>
    <t>Mileage Assessor Q1</t>
  </si>
  <si>
    <t>Mileage Assessor Q2</t>
  </si>
  <si>
    <t>Mileage Assessor Q3</t>
  </si>
  <si>
    <t>Mileage Assessor Q4</t>
  </si>
  <si>
    <t>Mileage Staff Q1</t>
  </si>
  <si>
    <t>Mileage Staff Q2</t>
  </si>
  <si>
    <t>Mileage Staff Q3</t>
  </si>
  <si>
    <t>Mileage Staff Q4</t>
  </si>
  <si>
    <t>Summary - Total Meetings</t>
  </si>
  <si>
    <t>Equipment Purchases Q1</t>
  </si>
  <si>
    <t>Equipment Purchases Q2</t>
  </si>
  <si>
    <t>Equipment Purchases Q3</t>
  </si>
  <si>
    <t>Equipment Purchases Q4</t>
  </si>
  <si>
    <t>Equipment Maintenance Q1</t>
  </si>
  <si>
    <t>Equipment Maintenance Q2</t>
  </si>
  <si>
    <t>Equipment Maintenance Q3</t>
  </si>
  <si>
    <t>Equipment Maintenance Q4</t>
  </si>
  <si>
    <t>Computer Hardware Purchases Q1</t>
  </si>
  <si>
    <t>Computer Hardware Purchases Q2</t>
  </si>
  <si>
    <t>Computer Hardware Purchases Q3</t>
  </si>
  <si>
    <t>Computer Hardware Purchases Q4</t>
  </si>
  <si>
    <t>Computer Software Purchases Q1</t>
  </si>
  <si>
    <t>Computer Software Purchases Q2</t>
  </si>
  <si>
    <t>Computer Software Purchases Q3</t>
  </si>
  <si>
    <t>Computer Software Purchases Q4</t>
  </si>
  <si>
    <t>Computer Hardware Maintenance Q1</t>
  </si>
  <si>
    <t>Computer Hardware Maintenance Q2</t>
  </si>
  <si>
    <t>Computer Hardware Maintenance Q3</t>
  </si>
  <si>
    <t>Computer Hardware Maintenance Q4</t>
  </si>
  <si>
    <t>Computer Software Maintenance Q1</t>
  </si>
  <si>
    <t>Computer Software Maintenance Q2</t>
  </si>
  <si>
    <t>Computer Software Maintenance Q3</t>
  </si>
  <si>
    <t>Computer Software Maintenance Q4</t>
  </si>
  <si>
    <t>Summary - Total Equipment</t>
  </si>
  <si>
    <t>Text583</t>
  </si>
  <si>
    <t>Text584</t>
  </si>
  <si>
    <t>Text585</t>
  </si>
  <si>
    <t>Text586</t>
  </si>
  <si>
    <t>Text590</t>
  </si>
  <si>
    <t>Text591</t>
  </si>
  <si>
    <t>Text592</t>
  </si>
  <si>
    <t>Text593</t>
  </si>
  <si>
    <t>Text597</t>
  </si>
  <si>
    <t>Text598</t>
  </si>
  <si>
    <t>Text599</t>
  </si>
  <si>
    <t>Text600</t>
  </si>
  <si>
    <t>Text605</t>
  </si>
  <si>
    <t>Text606</t>
  </si>
  <si>
    <t>Paul</t>
  </si>
  <si>
    <t>Garrison</t>
  </si>
  <si>
    <t>Atchison</t>
  </si>
  <si>
    <t>Jones</t>
  </si>
  <si>
    <t>Melissa</t>
  </si>
  <si>
    <t>Maupin</t>
  </si>
  <si>
    <t>Barry</t>
  </si>
  <si>
    <t>Sherry</t>
  </si>
  <si>
    <t>Barton</t>
  </si>
  <si>
    <t>Bates</t>
  </si>
  <si>
    <t>Roger</t>
  </si>
  <si>
    <t>Benton</t>
  </si>
  <si>
    <t>Bollinger</t>
  </si>
  <si>
    <t>Ronda</t>
  </si>
  <si>
    <t>Elfrink</t>
  </si>
  <si>
    <t>Boone</t>
  </si>
  <si>
    <t>Buchanan</t>
  </si>
  <si>
    <t>Butler</t>
  </si>
  <si>
    <t>Marion</t>
  </si>
  <si>
    <t>Caldwell</t>
  </si>
  <si>
    <t>Callaway</t>
  </si>
  <si>
    <t>Jody</t>
  </si>
  <si>
    <t>Paschal</t>
  </si>
  <si>
    <t>Camden</t>
  </si>
  <si>
    <t>Henry</t>
  </si>
  <si>
    <t>Cape Girardeau</t>
  </si>
  <si>
    <t>Bob</t>
  </si>
  <si>
    <t>Adams</t>
  </si>
  <si>
    <t>Carroll</t>
  </si>
  <si>
    <t>Devin</t>
  </si>
  <si>
    <t>Frazier</t>
  </si>
  <si>
    <t>Carter</t>
  </si>
  <si>
    <t>Cass</t>
  </si>
  <si>
    <t>Cedar</t>
  </si>
  <si>
    <t>Chariton</t>
  </si>
  <si>
    <t>Darrin</t>
  </si>
  <si>
    <t>Gladbach</t>
  </si>
  <si>
    <t>Christian</t>
  </si>
  <si>
    <t>Clark</t>
  </si>
  <si>
    <t>Daniel</t>
  </si>
  <si>
    <t>Clay</t>
  </si>
  <si>
    <t>Clinton</t>
  </si>
  <si>
    <t>Howard</t>
  </si>
  <si>
    <t>Cole</t>
  </si>
  <si>
    <t>Christopher</t>
  </si>
  <si>
    <t>Cooper</t>
  </si>
  <si>
    <t>James</t>
  </si>
  <si>
    <t>Crawford</t>
  </si>
  <si>
    <t>Dade</t>
  </si>
  <si>
    <t>Annette</t>
  </si>
  <si>
    <t>Black</t>
  </si>
  <si>
    <t>Dallas</t>
  </si>
  <si>
    <t>Daviess</t>
  </si>
  <si>
    <t>DeKalb</t>
  </si>
  <si>
    <t>Dent</t>
  </si>
  <si>
    <t>Douglas</t>
  </si>
  <si>
    <t>Alicia</t>
  </si>
  <si>
    <t>Dunklin</t>
  </si>
  <si>
    <t>Franklin</t>
  </si>
  <si>
    <t>Gasconade</t>
  </si>
  <si>
    <t>Joe</t>
  </si>
  <si>
    <t>Gentry</t>
  </si>
  <si>
    <t>Penny</t>
  </si>
  <si>
    <t>Woods</t>
  </si>
  <si>
    <t>Greene</t>
  </si>
  <si>
    <t>Grundy</t>
  </si>
  <si>
    <t>Harrison</t>
  </si>
  <si>
    <t>Craig</t>
  </si>
  <si>
    <t>Scott</t>
  </si>
  <si>
    <t>Largent</t>
  </si>
  <si>
    <t>Hickory</t>
  </si>
  <si>
    <t>Clint</t>
  </si>
  <si>
    <t>Baker</t>
  </si>
  <si>
    <t>Holt</t>
  </si>
  <si>
    <t>LaDonna</t>
  </si>
  <si>
    <t>John</t>
  </si>
  <si>
    <t>McCutcheon</t>
  </si>
  <si>
    <t>Howell</t>
  </si>
  <si>
    <t>Franks</t>
  </si>
  <si>
    <t>Iron</t>
  </si>
  <si>
    <t>Jackson</t>
  </si>
  <si>
    <t>Robert</t>
  </si>
  <si>
    <t>Jasper</t>
  </si>
  <si>
    <t>Jefferson</t>
  </si>
  <si>
    <t>Johnson</t>
  </si>
  <si>
    <t>Mark</t>
  </si>
  <si>
    <t>Reynolds</t>
  </si>
  <si>
    <t>Knox</t>
  </si>
  <si>
    <t>Anita</t>
  </si>
  <si>
    <t>Laclede</t>
  </si>
  <si>
    <t>Lafayette</t>
  </si>
  <si>
    <t>Lawrence</t>
  </si>
  <si>
    <t>Doug</t>
  </si>
  <si>
    <t>Bowerman</t>
  </si>
  <si>
    <t>Lewis</t>
  </si>
  <si>
    <t>Lincoln</t>
  </si>
  <si>
    <t>Kevin</t>
  </si>
  <si>
    <t>Bishop</t>
  </si>
  <si>
    <t>Linn</t>
  </si>
  <si>
    <t>Livingston</t>
  </si>
  <si>
    <t>Ripley</t>
  </si>
  <si>
    <t>McDonald</t>
  </si>
  <si>
    <t>Macon</t>
  </si>
  <si>
    <t>Madison</t>
  </si>
  <si>
    <t>Maries</t>
  </si>
  <si>
    <t>Dana</t>
  </si>
  <si>
    <t>Simmons</t>
  </si>
  <si>
    <t>Novak</t>
  </si>
  <si>
    <t>Mercer</t>
  </si>
  <si>
    <t>Miller</t>
  </si>
  <si>
    <t>Cochran</t>
  </si>
  <si>
    <t>Mississippi</t>
  </si>
  <si>
    <t>Lisa</t>
  </si>
  <si>
    <t>Finley Norton</t>
  </si>
  <si>
    <t>Moniteau</t>
  </si>
  <si>
    <t>Monroe</t>
  </si>
  <si>
    <t>Montgomery</t>
  </si>
  <si>
    <t>Morgan</t>
  </si>
  <si>
    <t>Jim</t>
  </si>
  <si>
    <t>New Madrid</t>
  </si>
  <si>
    <t>Newton</t>
  </si>
  <si>
    <t>Nodaway</t>
  </si>
  <si>
    <t>Rex L.</t>
  </si>
  <si>
    <t>Wallace</t>
  </si>
  <si>
    <t>Oregon</t>
  </si>
  <si>
    <t>Charles</t>
  </si>
  <si>
    <t>Osage</t>
  </si>
  <si>
    <t>Ozark</t>
  </si>
  <si>
    <t>Jama</t>
  </si>
  <si>
    <t>Berry</t>
  </si>
  <si>
    <t>Pemiscot</t>
  </si>
  <si>
    <t>Perry</t>
  </si>
  <si>
    <t>Triller</t>
  </si>
  <si>
    <t>Pettis</t>
  </si>
  <si>
    <t>Phelps</t>
  </si>
  <si>
    <t>Pike</t>
  </si>
  <si>
    <t>Platte</t>
  </si>
  <si>
    <t>Polk</t>
  </si>
  <si>
    <t>Pulaski</t>
  </si>
  <si>
    <t>Whittle</t>
  </si>
  <si>
    <t>Putnam</t>
  </si>
  <si>
    <t>Chrissy</t>
  </si>
  <si>
    <t>Gillis</t>
  </si>
  <si>
    <t>Ralls</t>
  </si>
  <si>
    <t>Randolph</t>
  </si>
  <si>
    <t>Ray</t>
  </si>
  <si>
    <t>Kent</t>
  </si>
  <si>
    <t>St. Charles</t>
  </si>
  <si>
    <t>St. Clair</t>
  </si>
  <si>
    <t>Smith</t>
  </si>
  <si>
    <t>St. Francois</t>
  </si>
  <si>
    <t>Linda</t>
  </si>
  <si>
    <t>Wagner</t>
  </si>
  <si>
    <t>St. Louis</t>
  </si>
  <si>
    <t>Jake</t>
  </si>
  <si>
    <t>Zimmerman</t>
  </si>
  <si>
    <t>Saline</t>
  </si>
  <si>
    <t>Schuyler</t>
  </si>
  <si>
    <t>Gary</t>
  </si>
  <si>
    <t>Stump</t>
  </si>
  <si>
    <t>Scotland</t>
  </si>
  <si>
    <t>Shannon</t>
  </si>
  <si>
    <t>Shelby</t>
  </si>
  <si>
    <t>Liz</t>
  </si>
  <si>
    <t>Miles</t>
  </si>
  <si>
    <t>Stoddard</t>
  </si>
  <si>
    <t>Lemmon</t>
  </si>
  <si>
    <t>Stone</t>
  </si>
  <si>
    <t>Sullivan</t>
  </si>
  <si>
    <t>Taney</t>
  </si>
  <si>
    <t>Texas</t>
  </si>
  <si>
    <t>Vernon</t>
  </si>
  <si>
    <t>Warren</t>
  </si>
  <si>
    <t>Washington</t>
  </si>
  <si>
    <t>Wayne</t>
  </si>
  <si>
    <t>Webster</t>
  </si>
  <si>
    <t>Worth</t>
  </si>
  <si>
    <t>Wright</t>
  </si>
  <si>
    <t>County Name</t>
  </si>
  <si>
    <t>Budget Year</t>
  </si>
  <si>
    <t>Fill In Blanks</t>
  </si>
  <si>
    <t>Salary Assessor Q4</t>
  </si>
  <si>
    <t>FTE Deputy Assessor Q1</t>
  </si>
  <si>
    <t>Salary Dep Assessor Q1</t>
  </si>
  <si>
    <t>FTE Deputy Assessor Q2</t>
  </si>
  <si>
    <t>Salary Dep Assessor Q2</t>
  </si>
  <si>
    <t>FTE Deputy Assessor Q3</t>
  </si>
  <si>
    <t>Salary Dep Assessor Q3</t>
  </si>
  <si>
    <t>FTE Deputy Assessor Q4</t>
  </si>
  <si>
    <t>Salary Dep Assessor Q4</t>
  </si>
  <si>
    <t>FTE Chief Appraiser Q1</t>
  </si>
  <si>
    <t>FTE Chief Appraiser Q2</t>
  </si>
  <si>
    <t>FTE Chief Appraiser Q3</t>
  </si>
  <si>
    <t>FTE Chief Appraiser Q4</t>
  </si>
  <si>
    <t>FTE Review Appraiser Q4</t>
  </si>
  <si>
    <t>Salary Assessor Total</t>
  </si>
  <si>
    <t>Salary Dep Assessor Total</t>
  </si>
  <si>
    <t>Salary Chief Appraiser Total</t>
  </si>
  <si>
    <t>Salary Review Appraiser Total</t>
  </si>
  <si>
    <t>Salary Field Staff Total</t>
  </si>
  <si>
    <t>Salary PP Clerks Total</t>
  </si>
  <si>
    <t>Salary RE Clerks Total</t>
  </si>
  <si>
    <t>Salary Mapping Staff Total</t>
  </si>
  <si>
    <t>Salary Other Staff Total</t>
  </si>
  <si>
    <t>Salary Fringe Benefits Total</t>
  </si>
  <si>
    <t>Salaries Q1</t>
  </si>
  <si>
    <t>Salaries Q2</t>
  </si>
  <si>
    <t>Salaries Q3</t>
  </si>
  <si>
    <t>Salaries Q4</t>
  </si>
  <si>
    <t>Salaries Total</t>
  </si>
  <si>
    <t>Salaries Last Field</t>
  </si>
  <si>
    <t>Supplies First Field</t>
  </si>
  <si>
    <t>Supplies Second Field</t>
  </si>
  <si>
    <t>Supplies Appraisal Guides Total</t>
  </si>
  <si>
    <t>Supplies Assessment Lists Total</t>
  </si>
  <si>
    <t>Supplies Computer Total</t>
  </si>
  <si>
    <t>Supplies Film/Processing Total</t>
  </si>
  <si>
    <t>Supplies Mapping Total</t>
  </si>
  <si>
    <t>Supplies Office Total</t>
  </si>
  <si>
    <t>Supplies Photocopy Total</t>
  </si>
  <si>
    <t>Supplies Printing Total</t>
  </si>
  <si>
    <t>Supplies Stationary Total</t>
  </si>
  <si>
    <t>Supplies Other Total</t>
  </si>
  <si>
    <t>Supplies Postage Total</t>
  </si>
  <si>
    <t>Supplies Telephone Total</t>
  </si>
  <si>
    <t>Supplies Q1</t>
  </si>
  <si>
    <t>Supplies Q2</t>
  </si>
  <si>
    <t>Supplies Q3</t>
  </si>
  <si>
    <t>Supplies Q4</t>
  </si>
  <si>
    <t>Supplies Total</t>
  </si>
  <si>
    <t>Supplies Last Field</t>
  </si>
  <si>
    <t>Contracts First Field</t>
  </si>
  <si>
    <t>Contracts Second Field</t>
  </si>
  <si>
    <t>Contracts Appraisal Total</t>
  </si>
  <si>
    <t>Contracts Mapping Total</t>
  </si>
  <si>
    <t>Contracts Air Photo Total</t>
  </si>
  <si>
    <t>Contracts Other Total</t>
  </si>
  <si>
    <t>Contracts Q1</t>
  </si>
  <si>
    <t>Contracts Q2</t>
  </si>
  <si>
    <t>Contracts Q3</t>
  </si>
  <si>
    <t>Contracts Q4</t>
  </si>
  <si>
    <t>Contracts Total</t>
  </si>
  <si>
    <t>Contracts Last Field</t>
  </si>
  <si>
    <t>Meetings First Field</t>
  </si>
  <si>
    <t>Meetings Second Field</t>
  </si>
  <si>
    <t>School/meeting &amp; Mileage Q1</t>
  </si>
  <si>
    <t>School/meeting &amp; Mileage Q2</t>
  </si>
  <si>
    <t>School/meeting &amp; Mileage Q3</t>
  </si>
  <si>
    <t>School/meeting &amp; Mileage Q4</t>
  </si>
  <si>
    <t>School/meeting &amp; Mileage Total</t>
  </si>
  <si>
    <t>Meetings Assessor Q1</t>
  </si>
  <si>
    <t>Meetings Assessor Q2</t>
  </si>
  <si>
    <t>Meetings Assessor Q3</t>
  </si>
  <si>
    <t>Meetings Assessor Q4</t>
  </si>
  <si>
    <t>Meetings Staff Q1</t>
  </si>
  <si>
    <t>Meetings Staff Q2</t>
  </si>
  <si>
    <t>Meetings Staff Q3</t>
  </si>
  <si>
    <t>Meetings Staff Q4</t>
  </si>
  <si>
    <t>Text728</t>
  </si>
  <si>
    <t>Text729</t>
  </si>
  <si>
    <t>Text730</t>
  </si>
  <si>
    <t>Text731</t>
  </si>
  <si>
    <t>Meetings Last Field</t>
  </si>
  <si>
    <t>Equipment First Field</t>
  </si>
  <si>
    <t>Equipment Second Field</t>
  </si>
  <si>
    <t>Equipment Purchases Total</t>
  </si>
  <si>
    <t>Equipment Maintenance Total</t>
  </si>
  <si>
    <t>Computer Hardware Purchases Total</t>
  </si>
  <si>
    <t>Computer Software Purchases Total</t>
  </si>
  <si>
    <t>Computer Hardware Maintenance Total</t>
  </si>
  <si>
    <t>Computer Software Maintenance Total</t>
  </si>
  <si>
    <t>Equipment Q1</t>
  </si>
  <si>
    <t>Equipment Q2</t>
  </si>
  <si>
    <t>Equipment Q3</t>
  </si>
  <si>
    <t>Equipment Q4</t>
  </si>
  <si>
    <t>Equipment Total</t>
  </si>
  <si>
    <t>Equipment Last Field</t>
  </si>
  <si>
    <t>Summary First Field</t>
  </si>
  <si>
    <t>Summary Second Field</t>
  </si>
  <si>
    <t>Text607</t>
  </si>
  <si>
    <t>Text608</t>
  </si>
  <si>
    <t>Text613</t>
  </si>
  <si>
    <t>Text614</t>
  </si>
  <si>
    <t>Text615</t>
  </si>
  <si>
    <t>Text616</t>
  </si>
  <si>
    <t>Text619</t>
  </si>
  <si>
    <t>Text621</t>
  </si>
  <si>
    <t>Text622</t>
  </si>
  <si>
    <t>Text623</t>
  </si>
  <si>
    <t>Summary - Total Expenses</t>
  </si>
  <si>
    <t>Summary Last Field</t>
  </si>
  <si>
    <t>Revenue First Field</t>
  </si>
  <si>
    <t>Revenue Second Field</t>
  </si>
  <si>
    <t>Parcel Count</t>
  </si>
  <si>
    <t>Max Reimbursement</t>
  </si>
  <si>
    <t>Non State Expense Q1</t>
  </si>
  <si>
    <t>Non State Expense Q2</t>
  </si>
  <si>
    <t>Non State Expense Q3</t>
  </si>
  <si>
    <t>Non State Expense Q4</t>
  </si>
  <si>
    <t>Max Year State Reimbursement</t>
  </si>
  <si>
    <t>State_PriorOctDec</t>
  </si>
  <si>
    <t>State_PriorJanMar</t>
  </si>
  <si>
    <t>AsmntFundBegBal</t>
  </si>
  <si>
    <t>State Reimbursement In Q3</t>
  </si>
  <si>
    <t>State Reimbursement In Q4</t>
  </si>
  <si>
    <t>State Reimbursement In Next Year</t>
  </si>
  <si>
    <t>Collections Fee</t>
  </si>
  <si>
    <t>General Revenue</t>
  </si>
  <si>
    <t>Other Anticipated Revenue</t>
  </si>
  <si>
    <t>Non State Expense Total</t>
  </si>
  <si>
    <t>Text789</t>
  </si>
  <si>
    <t>Budget Q1</t>
  </si>
  <si>
    <t>Budget Q2</t>
  </si>
  <si>
    <t>Budget Q3</t>
  </si>
  <si>
    <t>Budget Q4</t>
  </si>
  <si>
    <t>Text856</t>
  </si>
  <si>
    <t>AllExpense Q1</t>
  </si>
  <si>
    <t>AllExpense Q2</t>
  </si>
  <si>
    <t>AllExpense Q3</t>
  </si>
  <si>
    <t>AllExpense Q4</t>
  </si>
  <si>
    <t>AllExpense Total</t>
  </si>
  <si>
    <t>Text893</t>
  </si>
  <si>
    <t>Text895</t>
  </si>
  <si>
    <t>Text896</t>
  </si>
  <si>
    <t>EstRevTotal</t>
  </si>
  <si>
    <t>RevenueDifference</t>
  </si>
  <si>
    <t>2016</t>
  </si>
  <si>
    <t>False</t>
  </si>
  <si>
    <t>$340,145.70</t>
  </si>
  <si>
    <t/>
  </si>
  <si>
    <t>$26,000.00</t>
  </si>
  <si>
    <t>$13,250.00</t>
  </si>
  <si>
    <t>$18,900.00</t>
  </si>
  <si>
    <t>$29,000.00</t>
  </si>
  <si>
    <t>$427,295.70</t>
  </si>
  <si>
    <t>$51,515.23</t>
  </si>
  <si>
    <t>$50,079.71</t>
  </si>
  <si>
    <t>$1,435.52</t>
  </si>
  <si>
    <t>$0.00</t>
  </si>
  <si>
    <t>$424,045.70</t>
  </si>
  <si>
    <t>$107,359.42</t>
  </si>
  <si>
    <t>$100,159.42</t>
  </si>
  <si>
    <t>$104,959.42</t>
  </si>
  <si>
    <t>$111,567.44</t>
  </si>
  <si>
    <t>26.09</t>
  </si>
  <si>
    <t>3,250.00</t>
  </si>
  <si>
    <t>25.89</t>
  </si>
  <si>
    <t>427,314.89</t>
  </si>
  <si>
    <t>19.19</t>
  </si>
  <si>
    <t>Assessor and/or Staff</t>
  </si>
  <si>
    <t>18.</t>
  </si>
  <si>
    <t>19.</t>
  </si>
  <si>
    <t>20.</t>
  </si>
  <si>
    <t xml:space="preserve">Assessor </t>
  </si>
  <si>
    <t>Mail State Tax Commission approved personal property assessment forms by February 1st annually.</t>
  </si>
  <si>
    <t>Process railroad and utility returns for appraisal of locally assessed property by April 20th annually.</t>
  </si>
  <si>
    <t>Personal Property</t>
  </si>
  <si>
    <t>Provide electronic file of previous two years sales to Commission for ratio study April 15th of even numbered year.</t>
  </si>
  <si>
    <t>Submit County Personal Property and Business Personal Property Assessment List for the following year to the State Tax Commission by November 20th annually for approval.</t>
  </si>
  <si>
    <t>Charts and Reports</t>
  </si>
  <si>
    <t>Date Available</t>
  </si>
  <si>
    <t>A.</t>
  </si>
  <si>
    <t>B.</t>
  </si>
  <si>
    <t>C.</t>
  </si>
  <si>
    <t>D.</t>
  </si>
  <si>
    <t>E.</t>
  </si>
  <si>
    <t>F.</t>
  </si>
  <si>
    <t>Organization Chart to show overall responsibility and accountability.</t>
  </si>
  <si>
    <t>G.</t>
  </si>
  <si>
    <t>Duties and responsibilities itemized for each personnel position.</t>
  </si>
  <si>
    <t xml:space="preserve">I. </t>
  </si>
  <si>
    <t xml:space="preserve">J. </t>
  </si>
  <si>
    <t>Submit electronic file of appraisal/building data to Commission for ratio study by August 1st of odd numbered years.</t>
  </si>
  <si>
    <t>FORMS TO BE UTILIZED</t>
  </si>
  <si>
    <t xml:space="preserve">A. </t>
  </si>
  <si>
    <t xml:space="preserve">B. </t>
  </si>
  <si>
    <t xml:space="preserve">C. </t>
  </si>
  <si>
    <t>Assessment Change Notice</t>
  </si>
  <si>
    <t xml:space="preserve">D. </t>
  </si>
  <si>
    <t xml:space="preserve">E. </t>
  </si>
  <si>
    <t xml:space="preserve">F. </t>
  </si>
  <si>
    <t xml:space="preserve">G. </t>
  </si>
  <si>
    <t xml:space="preserve">H. </t>
  </si>
  <si>
    <t xml:space="preserve">K. </t>
  </si>
  <si>
    <t xml:space="preserve">L. </t>
  </si>
  <si>
    <t xml:space="preserve">M. </t>
  </si>
  <si>
    <t xml:space="preserve">N. </t>
  </si>
  <si>
    <t>Board of Equalization Forms</t>
  </si>
  <si>
    <t>Split Tax Statement Forms</t>
  </si>
  <si>
    <t>New Construction Log</t>
  </si>
  <si>
    <t>Project Control Log to track different phases by map sheet</t>
  </si>
  <si>
    <t>Map Count Log to track parcel counts by Map Sheet</t>
  </si>
  <si>
    <t>Second Notice for Non-Returned Assessment Lists</t>
  </si>
  <si>
    <t xml:space="preserve">O. </t>
  </si>
  <si>
    <t xml:space="preserve">P. </t>
  </si>
  <si>
    <t xml:space="preserve">Q. </t>
  </si>
  <si>
    <t xml:space="preserve">R. </t>
  </si>
  <si>
    <t xml:space="preserve">S. </t>
  </si>
  <si>
    <t xml:space="preserve">T. </t>
  </si>
  <si>
    <t xml:space="preserve">U. </t>
  </si>
  <si>
    <t xml:space="preserve">V. </t>
  </si>
  <si>
    <t xml:space="preserve">W. </t>
  </si>
  <si>
    <t xml:space="preserve">X. </t>
  </si>
  <si>
    <t xml:space="preserve">Y. </t>
  </si>
  <si>
    <t xml:space="preserve">Z. </t>
  </si>
  <si>
    <t>Number of Parcels</t>
  </si>
  <si>
    <t>Standard Level of Production</t>
  </si>
  <si>
    <t>January</t>
  </si>
  <si>
    <t>Administration</t>
  </si>
  <si>
    <t>February</t>
  </si>
  <si>
    <t>March</t>
  </si>
  <si>
    <t>April</t>
  </si>
  <si>
    <t>May</t>
  </si>
  <si>
    <t>June</t>
  </si>
  <si>
    <t>July</t>
  </si>
  <si>
    <t>August</t>
  </si>
  <si>
    <t>September</t>
  </si>
  <si>
    <t xml:space="preserve">October </t>
  </si>
  <si>
    <t>November</t>
  </si>
  <si>
    <t>December</t>
  </si>
  <si>
    <t>Plan &amp; Budget</t>
  </si>
  <si>
    <t>Phase Chart Year:</t>
  </si>
  <si>
    <t>Change Notices</t>
  </si>
  <si>
    <t>Assmt Roll</t>
  </si>
  <si>
    <t>Abated Prop</t>
  </si>
  <si>
    <t>Computer Inv</t>
  </si>
  <si>
    <t>Public Traffic</t>
  </si>
  <si>
    <t>Map/GIS Updates</t>
  </si>
  <si>
    <t>Sales Letters</t>
  </si>
  <si>
    <t>Sales Data Entry</t>
  </si>
  <si>
    <t>Sales Ratios</t>
  </si>
  <si>
    <t>Index/Man Lvl</t>
  </si>
  <si>
    <t>Land Analysis</t>
  </si>
  <si>
    <t>Final Review</t>
  </si>
  <si>
    <t>Office Review</t>
  </si>
  <si>
    <t>PP Prepare/Mail</t>
  </si>
  <si>
    <t>PP 2nd Notices</t>
  </si>
  <si>
    <t>PP Data Entry</t>
  </si>
  <si>
    <t>PP Process Lists</t>
  </si>
  <si>
    <t>Informal Hearings</t>
  </si>
  <si>
    <t>BOE Hearings</t>
  </si>
  <si>
    <t>STC Hearings</t>
  </si>
  <si>
    <t>PERSONNEL ESTIMATION CALCULATIONS</t>
  </si>
  <si>
    <t>Phase</t>
  </si>
  <si>
    <t>Work Days Required</t>
  </si>
  <si>
    <t>Total Work Days</t>
  </si>
  <si>
    <t>Persons Needed</t>
  </si>
  <si>
    <t>Processing Transfers</t>
  </si>
  <si>
    <t>Updating Maps/GIS Splits &amp; Deletes</t>
  </si>
  <si>
    <t>New Appraisal System, Data Entry</t>
  </si>
  <si>
    <t>Preliminary Calculations</t>
  </si>
  <si>
    <t>Final Calculations</t>
  </si>
  <si>
    <t>Data Entry, Real Estate</t>
  </si>
  <si>
    <t>New Construction Review</t>
  </si>
  <si>
    <t>Final Calculations, New Construction</t>
  </si>
  <si>
    <t>Office Review New Construction</t>
  </si>
  <si>
    <t>Data Entry, Real Estate - New Const.</t>
  </si>
  <si>
    <t>Prepare &amp; Mail PP List</t>
  </si>
  <si>
    <t>Process PP Lists</t>
  </si>
  <si>
    <t>Data Entry, PP</t>
  </si>
  <si>
    <t>Board of Equalization</t>
  </si>
  <si>
    <t>ONO</t>
  </si>
  <si>
    <t>Work Days required</t>
  </si>
  <si>
    <t xml:space="preserve">Total </t>
  </si>
  <si>
    <t xml:space="preserve">Public Traffic </t>
  </si>
  <si>
    <t>Sales Field Reviews</t>
  </si>
  <si>
    <t>New Const Field Rev</t>
  </si>
  <si>
    <t>Building/Deprec Study</t>
  </si>
  <si>
    <t>Email Assmt Roll to STC</t>
  </si>
  <si>
    <t>Sales to STC Res Ratio</t>
  </si>
  <si>
    <t xml:space="preserve">Average Number of Employees:  </t>
  </si>
  <si>
    <t>Average Number of Employees:</t>
  </si>
  <si>
    <t>Page 3/Signatures</t>
  </si>
  <si>
    <t>Rickman</t>
  </si>
  <si>
    <t>Marty</t>
  </si>
  <si>
    <t>McGuire</t>
  </si>
  <si>
    <t>Rector</t>
  </si>
  <si>
    <t>Cindy</t>
  </si>
  <si>
    <t>Vestal</t>
  </si>
  <si>
    <t>Shelly</t>
  </si>
  <si>
    <t>Boyer</t>
  </si>
  <si>
    <t>Julie</t>
  </si>
  <si>
    <t>Logsdon</t>
  </si>
  <si>
    <t>Jacob</t>
  </si>
  <si>
    <t>Cheryle</t>
  </si>
  <si>
    <t>Perkins</t>
  </si>
  <si>
    <t>Woolery</t>
  </si>
  <si>
    <t>Rita</t>
  </si>
  <si>
    <t>Josh</t>
  </si>
  <si>
    <t>Ketsenburg</t>
  </si>
  <si>
    <t>Austin</t>
  </si>
  <si>
    <t>Graybill</t>
  </si>
  <si>
    <t>Colleen</t>
  </si>
  <si>
    <t>Richardson-Richey</t>
  </si>
  <si>
    <t>New Const Field Review</t>
  </si>
  <si>
    <t>Employee Schedule</t>
  </si>
  <si>
    <t xml:space="preserve">December </t>
  </si>
  <si>
    <t># of Emp</t>
  </si>
  <si>
    <t>Job Description</t>
  </si>
  <si>
    <t>Assessor</t>
  </si>
  <si>
    <t>Deputy</t>
  </si>
  <si>
    <t>Chief Appraiser</t>
  </si>
  <si>
    <t>Review Appraiser</t>
  </si>
  <si>
    <t>Data Collector</t>
  </si>
  <si>
    <t>Field Personnel</t>
  </si>
  <si>
    <t>Part Time Field Personnel</t>
  </si>
  <si>
    <t>Real Estate Clerk</t>
  </si>
  <si>
    <t>Part Time Real Estate Clerk</t>
  </si>
  <si>
    <t>Data Entry Clerk</t>
  </si>
  <si>
    <t>Personal Property Clerk</t>
  </si>
  <si>
    <t>Part Time Personal Property Clerk</t>
  </si>
  <si>
    <t>McDonald County</t>
  </si>
  <si>
    <t>-</t>
  </si>
  <si>
    <t>submitted to the Commission by</t>
  </si>
  <si>
    <t xml:space="preserve">Depreciation studies will be completed and </t>
  </si>
  <si>
    <t>for review and comment.  In addition, studies will be conducted by neighborhood or other strata to identify obsolescence.</t>
  </si>
  <si>
    <t>21.</t>
  </si>
  <si>
    <t>It is recommended a training outline for all personnel and a detailed field manual for data collectors be maintained in the assessor's office.</t>
  </si>
  <si>
    <t>New System Data Entry RP</t>
  </si>
  <si>
    <t>Mapper</t>
  </si>
  <si>
    <t>Adair County</t>
  </si>
  <si>
    <t>Andrew County</t>
  </si>
  <si>
    <t>Atchison County</t>
  </si>
  <si>
    <t>Audrain County</t>
  </si>
  <si>
    <t>Barry County</t>
  </si>
  <si>
    <t>Barton County</t>
  </si>
  <si>
    <t>Bates County</t>
  </si>
  <si>
    <t>Benton County</t>
  </si>
  <si>
    <t>Bollinger County</t>
  </si>
  <si>
    <t>Boone County</t>
  </si>
  <si>
    <t>Buchanan County</t>
  </si>
  <si>
    <t>Butler County</t>
  </si>
  <si>
    <t>Caldwell County</t>
  </si>
  <si>
    <t>Callaway County</t>
  </si>
  <si>
    <t>Camden County</t>
  </si>
  <si>
    <t>Cape Girardeau County</t>
  </si>
  <si>
    <t>Carroll County</t>
  </si>
  <si>
    <t>Carter County</t>
  </si>
  <si>
    <t>Cass County</t>
  </si>
  <si>
    <t>Cedar County</t>
  </si>
  <si>
    <t>Chariton County</t>
  </si>
  <si>
    <t>Christian County</t>
  </si>
  <si>
    <t>Clark County</t>
  </si>
  <si>
    <t>Clay County</t>
  </si>
  <si>
    <t>Clinton County</t>
  </si>
  <si>
    <t>Cole County</t>
  </si>
  <si>
    <t>Cooper County</t>
  </si>
  <si>
    <t>Crawford County</t>
  </si>
  <si>
    <t>Dade County</t>
  </si>
  <si>
    <t>Dallas County</t>
  </si>
  <si>
    <t>Daviess County</t>
  </si>
  <si>
    <t>DeKalb County</t>
  </si>
  <si>
    <t>Dent County</t>
  </si>
  <si>
    <t>Douglas County</t>
  </si>
  <si>
    <t>Dunklin County</t>
  </si>
  <si>
    <t>Franklin County</t>
  </si>
  <si>
    <t>Gasconade County</t>
  </si>
  <si>
    <t>Gentry County</t>
  </si>
  <si>
    <t>Greene County</t>
  </si>
  <si>
    <t>Grundy County</t>
  </si>
  <si>
    <t>Harrison County</t>
  </si>
  <si>
    <t>Henry County</t>
  </si>
  <si>
    <t>Hickory County</t>
  </si>
  <si>
    <t>Holt County</t>
  </si>
  <si>
    <t>Howard County</t>
  </si>
  <si>
    <t>Howell County</t>
  </si>
  <si>
    <t>Iron County</t>
  </si>
  <si>
    <t>Jackson County</t>
  </si>
  <si>
    <t>Jasper County</t>
  </si>
  <si>
    <t>Jefferson County</t>
  </si>
  <si>
    <t>Johnson County</t>
  </si>
  <si>
    <t>Knox County</t>
  </si>
  <si>
    <t>Laclede County</t>
  </si>
  <si>
    <t>Lafayette County</t>
  </si>
  <si>
    <t>Lawrence County</t>
  </si>
  <si>
    <t>Lewis County</t>
  </si>
  <si>
    <t>Lincoln County</t>
  </si>
  <si>
    <t>Linn County</t>
  </si>
  <si>
    <t>Livingston County</t>
  </si>
  <si>
    <t>Macon County</t>
  </si>
  <si>
    <t>Madison County</t>
  </si>
  <si>
    <t>Maries County</t>
  </si>
  <si>
    <t>Marion County</t>
  </si>
  <si>
    <t>Mercer County</t>
  </si>
  <si>
    <t>Miller County</t>
  </si>
  <si>
    <t>Mississippi County</t>
  </si>
  <si>
    <t>Moniteau County</t>
  </si>
  <si>
    <t>Monroe County</t>
  </si>
  <si>
    <t>Montgomery County</t>
  </si>
  <si>
    <t>Morgan County</t>
  </si>
  <si>
    <t>New Madrid County</t>
  </si>
  <si>
    <t>Newton County</t>
  </si>
  <si>
    <t>Nodaway County</t>
  </si>
  <si>
    <t>Oregon County</t>
  </si>
  <si>
    <t>Osage County</t>
  </si>
  <si>
    <t>Ozark County</t>
  </si>
  <si>
    <t>Pemiscot County</t>
  </si>
  <si>
    <t>Perry County</t>
  </si>
  <si>
    <t>Pettis County</t>
  </si>
  <si>
    <t>Phelps County</t>
  </si>
  <si>
    <t>Pike County</t>
  </si>
  <si>
    <t>Platte County</t>
  </si>
  <si>
    <t>Polk County</t>
  </si>
  <si>
    <t>Pulaski County</t>
  </si>
  <si>
    <t>Putnam County</t>
  </si>
  <si>
    <t>Ralls County</t>
  </si>
  <si>
    <t>Randolph County</t>
  </si>
  <si>
    <t>Ray County</t>
  </si>
  <si>
    <t>Reynolds County</t>
  </si>
  <si>
    <t>Ripley County</t>
  </si>
  <si>
    <t>St. Charles County</t>
  </si>
  <si>
    <t>St. Clair County</t>
  </si>
  <si>
    <t>St. Francois County</t>
  </si>
  <si>
    <t>Ste. Genevieve County</t>
  </si>
  <si>
    <t>St. Louis County</t>
  </si>
  <si>
    <t>Saline County</t>
  </si>
  <si>
    <t>Schuyler County</t>
  </si>
  <si>
    <t>Scotland County</t>
  </si>
  <si>
    <t>Scott County</t>
  </si>
  <si>
    <t>Shannon County</t>
  </si>
  <si>
    <t>Shelby County</t>
  </si>
  <si>
    <t>Stoddard County</t>
  </si>
  <si>
    <t>Stone County</t>
  </si>
  <si>
    <t>Sullivan County</t>
  </si>
  <si>
    <t>Taney County</t>
  </si>
  <si>
    <t>Texas County</t>
  </si>
  <si>
    <t>Vernon County</t>
  </si>
  <si>
    <t>Warren County</t>
  </si>
  <si>
    <t>Washington County</t>
  </si>
  <si>
    <t>Wayne County</t>
  </si>
  <si>
    <t>Webster County</t>
  </si>
  <si>
    <t>Worth County</t>
  </si>
  <si>
    <t>Wright County</t>
  </si>
  <si>
    <t xml:space="preserve">City of St. Louis </t>
  </si>
  <si>
    <t>January 1, 2018 Through December 31,2019</t>
  </si>
  <si>
    <t>January 1, 2020 Through December 31,2021</t>
  </si>
  <si>
    <t>January 1, 2022 Through December 31,2023</t>
  </si>
  <si>
    <t>January 1, 2024 Through December 31,2025</t>
  </si>
  <si>
    <t>January 1, 2026 Through December 31,2027</t>
  </si>
  <si>
    <t>January 1, 2028 Through December 31,2029</t>
  </si>
  <si>
    <t>2018-2019</t>
  </si>
  <si>
    <t>2022-2023</t>
  </si>
  <si>
    <t>2024-2025</t>
  </si>
  <si>
    <t>2026-2027</t>
  </si>
  <si>
    <t>2028-2029</t>
  </si>
  <si>
    <t>Kellie</t>
  </si>
  <si>
    <t>As used in this agreement the following words shall have this meaning attributed to them in this subsection:</t>
  </si>
  <si>
    <t>Complete final calculations following field review, data entry, and finalize your estimate of market value.</t>
  </si>
  <si>
    <t>Parcel Count.  All parcels, both taxable and exempt, including manufactured homes on leased land, REC’s, CATV’s, and other unmapped parcels where applicable.</t>
  </si>
  <si>
    <t>COUNTY MAY LIST ADDITIONAL FORMS UTILIZED (OPTIONAL)</t>
  </si>
  <si>
    <t>Individual and Business Personal Property Lists</t>
  </si>
  <si>
    <t xml:space="preserve">Real Estate and Personal Property Assessment Roll </t>
  </si>
  <si>
    <t>Total Number of Employees</t>
  </si>
  <si>
    <t>New Const Data Entry/Cal.</t>
  </si>
  <si>
    <t>New Const Office Review</t>
  </si>
  <si>
    <t>Final Data Entry/Cal.</t>
  </si>
  <si>
    <t>Final Field Review</t>
  </si>
  <si>
    <t>Final Office Review</t>
  </si>
  <si>
    <t>The word "Commission" means the State Tax Commission of Missouri.</t>
  </si>
  <si>
    <t>Each box represents 1 week or 5 working days.</t>
  </si>
  <si>
    <t>Enter x or X in each box for the week the work will be completed.</t>
  </si>
  <si>
    <t>RP is the abbreviation for Real  Property.</t>
  </si>
  <si>
    <t>PP is the abbreviation for Personal Property.</t>
  </si>
  <si>
    <t>Definitions and Instructions - Page 12 - Page 15</t>
  </si>
  <si>
    <t>Cal. is the abbreviation for Calculation.</t>
  </si>
  <si>
    <t>Upon entering the Number of Parcels, the Standard Level of Production, and x or X, the form will auto calculate and auto populate the corresponding week box for the work task on Page 13 and Page 15 respectively.</t>
  </si>
  <si>
    <t>There are 52 weeks in a calendar year.  The Phase Chart is based on 48 weeks, allowing 4 weeks of vacation, medical leave, and holidays.</t>
  </si>
  <si>
    <t xml:space="preserve">Number of Parcels - An estimation of the amount of parcels estimated for the tasks.  </t>
  </si>
  <si>
    <t>Tammy</t>
  </si>
  <si>
    <t>Adcock Goodman</t>
  </si>
  <si>
    <t>Annual Computer Inventory.  A summary of disk usage by system users, and anticipated maintenance costs expected for the year.  To be submitted by March 31st annually.</t>
  </si>
  <si>
    <t>Jessica</t>
  </si>
  <si>
    <t>Jimile</t>
  </si>
  <si>
    <t>Voyles</t>
  </si>
  <si>
    <t>Standard Level of Production per Day</t>
  </si>
  <si>
    <t>Number of Parcels per Tasks</t>
  </si>
  <si>
    <t>Data Verification Forms/Letters for New Construction</t>
  </si>
  <si>
    <t>Statistical Analysis Forms/Reports</t>
  </si>
  <si>
    <t>PP after books close</t>
  </si>
  <si>
    <t>PP After Books Close</t>
  </si>
  <si>
    <t>2020-2021</t>
  </si>
  <si>
    <t xml:space="preserve">The undersigned approve and submit this plan. </t>
  </si>
  <si>
    <t>Bryant</t>
  </si>
  <si>
    <t>Carl</t>
  </si>
  <si>
    <t>Bettels</t>
  </si>
  <si>
    <t>Hansen</t>
  </si>
  <si>
    <t>Mohr</t>
  </si>
  <si>
    <t>Dean</t>
  </si>
  <si>
    <t>Wilson</t>
  </si>
  <si>
    <t>Chris</t>
  </si>
  <si>
    <t>Raffety</t>
  </si>
  <si>
    <t>Campbell</t>
  </si>
  <si>
    <t>Tracy</t>
  </si>
  <si>
    <t>Baldwin</t>
  </si>
  <si>
    <t>Aaron</t>
  </si>
  <si>
    <t>Piburn</t>
  </si>
  <si>
    <t>Degase</t>
  </si>
  <si>
    <t>Rena</t>
  </si>
  <si>
    <t>Ingram</t>
  </si>
  <si>
    <t>Dawn</t>
  </si>
  <si>
    <t>Mentz</t>
  </si>
  <si>
    <t>Brent</t>
  </si>
  <si>
    <t>Nathanial</t>
  </si>
  <si>
    <t>Curtis</t>
  </si>
  <si>
    <t>Gail</t>
  </si>
  <si>
    <t>McCann Beatty</t>
  </si>
  <si>
    <t>Rayl-Gilstrap</t>
  </si>
  <si>
    <t>Williams</t>
  </si>
  <si>
    <t>SueAnn</t>
  </si>
  <si>
    <t>Stokes</t>
  </si>
  <si>
    <t>Paula K</t>
  </si>
  <si>
    <t>Francis</t>
  </si>
  <si>
    <t>Widner</t>
  </si>
  <si>
    <t>Marcy</t>
  </si>
  <si>
    <t>Oerly</t>
  </si>
  <si>
    <t>Melinda</t>
  </si>
  <si>
    <t>Bridges</t>
  </si>
  <si>
    <t>Coleman</t>
  </si>
  <si>
    <t>Randi</t>
  </si>
  <si>
    <t>Ederer</t>
  </si>
  <si>
    <t>George</t>
  </si>
  <si>
    <t>Lysinger</t>
  </si>
  <si>
    <t>Eric</t>
  </si>
  <si>
    <t>Dugal</t>
  </si>
  <si>
    <t>Michelle</t>
  </si>
  <si>
    <t>Vangorkom</t>
  </si>
  <si>
    <t>Carla</t>
  </si>
  <si>
    <t>Essner</t>
  </si>
  <si>
    <t>Matt</t>
  </si>
  <si>
    <t>Daugherty</t>
  </si>
  <si>
    <t>Lena</t>
  </si>
  <si>
    <t>Kleeman</t>
  </si>
  <si>
    <t>Katie</t>
  </si>
  <si>
    <t>Heather</t>
  </si>
  <si>
    <t>Eckhoff</t>
  </si>
  <si>
    <t>Rachel</t>
  </si>
  <si>
    <t>Willhite</t>
  </si>
  <si>
    <t>Company</t>
  </si>
  <si>
    <t>FirstName</t>
  </si>
  <si>
    <t>LastName</t>
  </si>
  <si>
    <t>Rochelle</t>
  </si>
  <si>
    <t>Long</t>
  </si>
  <si>
    <t>Kenneth M.</t>
  </si>
  <si>
    <t>Leah</t>
  </si>
  <si>
    <t>Morton</t>
  </si>
  <si>
    <t xml:space="preserve">Christina </t>
  </si>
  <si>
    <t>Chamberlin</t>
  </si>
  <si>
    <t>Jon</t>
  </si>
  <si>
    <t>Kerns</t>
  </si>
  <si>
    <t>Tina</t>
  </si>
  <si>
    <t>Kammerich</t>
  </si>
  <si>
    <t>Donna</t>
  </si>
  <si>
    <t>Brimhall</t>
  </si>
  <si>
    <t>Tim</t>
  </si>
  <si>
    <t>Kean</t>
  </si>
  <si>
    <t>Travis</t>
  </si>
  <si>
    <t>Welge</t>
  </si>
  <si>
    <t>Clary</t>
  </si>
  <si>
    <t>City of St. Louis</t>
  </si>
  <si>
    <t>p1l2a3n</t>
  </si>
  <si>
    <t>Assessor Oath</t>
  </si>
  <si>
    <t>Objective</t>
  </si>
  <si>
    <t>Goal</t>
  </si>
  <si>
    <t>14.</t>
  </si>
  <si>
    <t>Submit electronic copy of assessment roll to the Commission for parcel count by July 1st annually.</t>
  </si>
  <si>
    <t>Informal Hearing Forms</t>
  </si>
  <si>
    <t>For land used for agricultural purposes, the words “Market Value” or “True Value in Money” shall mean the value the land has for agricultural and horticultural use, which is based upon the land’s productive capability as set out in Sections 137.017 - 137.021, RSMo.</t>
  </si>
  <si>
    <t xml:space="preserve">The words “Project,” “Plan,” or “Agreement” shall mean the assessment maintenance plan.  </t>
  </si>
  <si>
    <t>The words “Ownership Maps" or "Mapping” means all ownership maps and related records which are prepared or compiled by the County under the guidelines of the original mapping contract or a more current mapping/GIS project.</t>
  </si>
  <si>
    <t>The word “Depreciation” means the loss in value of an object, relative to its replacement cost new, whether the loss of value is caused by physical deterioration, economic obsolescence, or functional obsolescence.</t>
  </si>
  <si>
    <t>The words “Physical Deterioration” means the loss of value caused by wear and tear.</t>
  </si>
  <si>
    <t>The words “Economic Obsolescence” means the loss in value of a property (relative to the cost of replacing it with a property of equal utility) that stems from factors external to the property.</t>
  </si>
  <si>
    <t xml:space="preserve">The words “Functional Obsolescence” means the loss in value of a property resulting from changes in tastes, preferences, technical innovations, or market standards. </t>
  </si>
  <si>
    <t>Every Assessor shall take an oath or affirmation to support the Constitution of the United States and of this state, and to demean himself faithfully in office and to assess all of the real and tangible personal property in the county in which he assesses at what he believes to be the actual cash value.  He shall endorse this oath on his certificate of election or appointment before entering upon the duties of his office. Section 53.030, RSMo.</t>
  </si>
  <si>
    <t>Sales Questionnaire/Letter for mailing</t>
  </si>
  <si>
    <t>The County will provide office facilities and the budgetary support, as set out in this agreement, to allow the Assessor and staff to carry out the terms of this agreement and the duties of the Assessor's Office.</t>
  </si>
  <si>
    <r>
      <t xml:space="preserve">The State Tax Commission will provide technical assistance, including regular visits by the field representative, educational training, guidelines, and other resources to aid the assessor in the execution of this plan.  Further, in consideration for the Assessor supplying assessment services in compliance with the terms and obligations of this plan, the state will provide cost-share reimbursement funds to the extent specified in Section 137.750, RSMo. </t>
    </r>
    <r>
      <rPr>
        <b/>
        <sz val="12"/>
        <color theme="1"/>
        <rFont val="Times New Roman"/>
        <family val="1"/>
      </rPr>
      <t xml:space="preserve">Failure to comply with this maintenance plan may result in cost-share reimbursement funds being withheld. </t>
    </r>
  </si>
  <si>
    <t>Complete the personal property assessment roll by July 1st annually, Section 137.245, RSMo.</t>
  </si>
  <si>
    <t>Complete the real property assessment roll by July 1st annually, Section 137.245, RSMo.</t>
  </si>
  <si>
    <t xml:space="preserve">completed by July 1st annually.   </t>
  </si>
  <si>
    <t>Prepare notices to taxpayers for increases in value, by June 15th annually.</t>
  </si>
  <si>
    <t>Page 4 - DEFINITIONS</t>
  </si>
  <si>
    <t>Page 3 - APPROVALS</t>
  </si>
  <si>
    <t>Page 2 - OATH, MISSION STATEMENT, OBJECTIVE, AND GOAL</t>
  </si>
  <si>
    <t>Page 10 - CHARTS AND REPORTS</t>
  </si>
  <si>
    <t>Pages 5-9 - FUNCTIONS AND RESPONSIBILITIES</t>
  </si>
  <si>
    <t>Page 12 - INSTRUCTIONS</t>
  </si>
  <si>
    <t>Pages 12-16 - PHASE CHARTS AND EMPLOYEE SCHEDULE</t>
  </si>
  <si>
    <t>RESIDENTIAL DECISION MODEL</t>
  </si>
  <si>
    <t>COMMERCIAL DECISION MODEL</t>
  </si>
  <si>
    <t>Assessment Roll is to be submitted to the State Tax Commission by July 1st annually, Section 137.245, RSMo</t>
  </si>
  <si>
    <t>J.</t>
  </si>
  <si>
    <t>Standard Level of Production - Number of items that can be done by one worker in one day.  This is a required field to be complete for the following phases:  Change Notices, Public Traffic, Processing Transfers, Map/GIS, Sales Letters, Sales Data Entry, New System Data Entry RP (if applicable), New Const Field Review, New Const Data Entry/Cal, New Const Office Review, Preliminary Calculations, Final Field Review, Final Data Entry/Cal., Final Office Review, PP Prepare/Mail, PP 2nd Notices, Process PP Lists, PP Data Entry, Informal Hearings, and BOE Hearings.</t>
  </si>
  <si>
    <t>Page 11 - FORMS TO BE UTILIZED</t>
  </si>
  <si>
    <t xml:space="preserve">YEAR 1 - APPROVAL LETTER AND BUDGET </t>
  </si>
  <si>
    <t>YEAR 2 - APPROVAL LETTER AND BUDGET</t>
  </si>
  <si>
    <t xml:space="preserve">Submit completed electronic file of Yearly Totals for Mapping Transactions, Sales Letters, Livestock Values, Informal Hearings and BOE Totals, and Personal Property Totals to the State Tax Commission for January - July by September 1st and August - December by April 15th annually. </t>
  </si>
  <si>
    <t>Process State Tax Commission approved personal property assessment forms.</t>
  </si>
  <si>
    <t>Const. is the abbreviation for Construction.</t>
  </si>
  <si>
    <t>Administration - Is the list of the Assessor's Office work.</t>
  </si>
  <si>
    <t>Page 13 and Page 15 provides the number of employees estimated to complete each project per month and the average number of employees in the Assessor's Office.</t>
  </si>
  <si>
    <t xml:space="preserve">The Phase Charts on Page 12 and Page 14 break down the monthly work schedule for each item to be completed by the Assessor's Office.  Page 12 is for the even year.  Page 14 is for the odd year.  </t>
  </si>
  <si>
    <t>Public information and public relations - ongoing.</t>
  </si>
  <si>
    <t>The words “Market Value” means the most probable price in terms of money which a property will bring if exposed for sale on the open market for a reasonable length of time, providing there is a knowledgeable buyer and seller both aware of the uses to which a property is adapted and for which it is capable of being used.  Used synonymously with True Value in Money and actual cash value.</t>
  </si>
  <si>
    <t xml:space="preserve">The goal of the Assessor is to fulfill the legal responsibilities of the Office of the Assessor as outlined in Article X of the Missouri Constitution, and Chapters 53, 137, and 138, RSMo.  </t>
  </si>
  <si>
    <t xml:space="preserve"> months.</t>
  </si>
  <si>
    <t>maintained to within</t>
  </si>
  <si>
    <t>The objective of the Maintenance Plan is to outline how the Assessor is going to maintain assessments for both real and personal property.  The Assessor is required to annually assess all personal property and assess all real property as of January first of each odd year and complete the duties as outlined on pages 3, 4, 5, etc. of this plan.</t>
  </si>
  <si>
    <t xml:space="preserve">Tresha </t>
  </si>
  <si>
    <t>Petty</t>
  </si>
  <si>
    <t>The Assessor will assess all taxable property in the county uniformly and at the statutorily required percentage of market value for the respective property.  The actions of the Assessor and staff will comply with the requirements found in Article X, Section 3 of the Missouri Constitution, Chapters 53, 137, 138, RSMo, and any other pertinent chapters of the Revised Statutes of Missouri.</t>
  </si>
  <si>
    <t>impartially execute this assessment maintenance plan; shall develop assessments based on current market value as of the date of appraisal; shall promptly and efficiently respond to questions, complaints, and needs of taxpayers and assessment officers; and shall uphold the Missouri Constitution and statutes of the State of Missouri.</t>
  </si>
  <si>
    <t>Prepare second notice to taxpayers whose assessment list has not been received by April 1st annually.  Track and log late lists, penalties, and waivers.</t>
  </si>
  <si>
    <t xml:space="preserve">Tracy </t>
  </si>
  <si>
    <t>Bowen</t>
  </si>
  <si>
    <t>Jeremy</t>
  </si>
  <si>
    <t>Burns</t>
  </si>
  <si>
    <t>Theroff</t>
  </si>
  <si>
    <t>Linneman</t>
  </si>
  <si>
    <t>Gayle</t>
  </si>
  <si>
    <t xml:space="preserve">Tanya </t>
  </si>
  <si>
    <t xml:space="preserve">Alisha </t>
  </si>
  <si>
    <t>Brookshire</t>
  </si>
  <si>
    <t xml:space="preserve">Julia </t>
  </si>
  <si>
    <t>Ben</t>
  </si>
  <si>
    <t>Young</t>
  </si>
  <si>
    <t>Taylor</t>
  </si>
  <si>
    <t>Rich</t>
  </si>
  <si>
    <t>Thieme</t>
  </si>
  <si>
    <t>Jeff</t>
  </si>
  <si>
    <t>Porter</t>
  </si>
  <si>
    <t>Kelly</t>
  </si>
  <si>
    <t>Crane</t>
  </si>
  <si>
    <t>Marcus</t>
  </si>
  <si>
    <t>Farr</t>
  </si>
  <si>
    <t>Hills</t>
  </si>
  <si>
    <t>Angel</t>
  </si>
  <si>
    <t>Order</t>
  </si>
  <si>
    <t>Davy</t>
  </si>
  <si>
    <t xml:space="preserve">Taylor </t>
  </si>
  <si>
    <t>Frances</t>
  </si>
  <si>
    <t>Huitt</t>
  </si>
  <si>
    <t>Shawn</t>
  </si>
  <si>
    <t>Ordway</t>
  </si>
  <si>
    <t>Chad</t>
  </si>
  <si>
    <t xml:space="preserve">Christy </t>
  </si>
  <si>
    <t>Techau-Dover</t>
  </si>
  <si>
    <t>Insert most recent Commercial Appraisal Study here</t>
  </si>
  <si>
    <t>Insert most recent Residential Sales Study here</t>
  </si>
  <si>
    <t>Insert county plan letter here</t>
  </si>
  <si>
    <t>PLAN LETTER</t>
  </si>
  <si>
    <t>RESIDENTIAL FINAL STUDY</t>
  </si>
  <si>
    <t>COMMERCIAL FINAL STUDY</t>
  </si>
  <si>
    <r>
      <rPr>
        <b/>
        <i/>
        <u/>
        <sz val="12"/>
        <color theme="1"/>
        <rFont val="Times New Roman"/>
        <family val="1"/>
      </rPr>
      <t>Sales Ratio Reports</t>
    </r>
    <r>
      <rPr>
        <b/>
        <i/>
        <sz val="12"/>
        <color theme="1"/>
        <rFont val="Times New Roman"/>
        <family val="1"/>
      </rPr>
      <t xml:space="preserve"> </t>
    </r>
    <r>
      <rPr>
        <sz val="12"/>
        <color theme="1"/>
        <rFont val="Times New Roman"/>
        <family val="1"/>
      </rPr>
      <t xml:space="preserve">to be submitted to the State Tax Commission, as defined on Page 4, Number 14. Will be conducted by neighborhood or other strata.  The object being to determine the relative level of assessment between the county’s appraised value and the sale price of the sold property.  Complete on a </t>
    </r>
    <r>
      <rPr>
        <b/>
        <sz val="12"/>
        <color theme="1"/>
        <rFont val="Times New Roman"/>
        <family val="1"/>
      </rPr>
      <t>bi-annual</t>
    </r>
    <r>
      <rPr>
        <sz val="12"/>
        <color theme="1"/>
        <rFont val="Times New Roman"/>
        <family val="1"/>
      </rPr>
      <t xml:space="preserve"> basis and generate summary by neighborhood or strata, listing the number of sales, the low, high, mean, median and weighted mean ratios, C.O.D., P.R.D., and the time-frame of the sales used within the study.  Reports are to be submitted to the Commission by March 1st and September 1st of each year.</t>
    </r>
  </si>
  <si>
    <t>Page 2 2027-Approval Letter &amp; Final Budget</t>
  </si>
  <si>
    <t>Page 1 2027-Approval Letter &amp; Final Budget</t>
  </si>
  <si>
    <t>Page 3 2027-Approval Letter &amp; Final Budget</t>
  </si>
  <si>
    <t>Page 4 2027-Approval Letter &amp; Final Budget</t>
  </si>
  <si>
    <t>Page 5 2027-Approval Letter &amp; Final Budget</t>
  </si>
  <si>
    <t>Page 1 2026-Approval Letter &amp; Final Budget</t>
  </si>
  <si>
    <t>Page 2 2026-Approval Letter &amp; Final Budget</t>
  </si>
  <si>
    <t>Page 3 2026-Approval Letter &amp; Final Budget</t>
  </si>
  <si>
    <t>Page 4 2026-Approval Letter &amp; Final Budget</t>
  </si>
  <si>
    <t>Page 5 2026-Approval Letter &amp; Final Budget</t>
  </si>
  <si>
    <t>Residential Ratio Study Decision Model</t>
  </si>
  <si>
    <t>Commercial  Ratio Study Decision Model</t>
  </si>
  <si>
    <t>Land value studies will be conducted by neighborhood and land rates will be established which, when properly applied, result in a fair and reasonable land value for parcels assessed at market value.  These studies will be submitted to the Commission for</t>
  </si>
  <si>
    <t xml:space="preserve"> review and comment by</t>
  </si>
  <si>
    <t>Insert "Page 3 Signed" by County Commissioners and Assessor</t>
  </si>
  <si>
    <t>Insert "Page 3 Signed" by County Commissioners, Assessor and STC Commissioners</t>
  </si>
  <si>
    <r>
      <t xml:space="preserve">The words “Submitted to Commission" for reports or PRC cards means mailing paper copies or emailing digital PDF or TIF files to </t>
    </r>
    <r>
      <rPr>
        <b/>
        <sz val="12"/>
        <color rgb="FF0070C0"/>
        <rFont val="Times New Roman"/>
        <family val="1"/>
      </rPr>
      <t>localassistance@stc.mo.gov</t>
    </r>
  </si>
  <si>
    <t>x</t>
  </si>
  <si>
    <t>Conduct sales analysis of all valid sales.  Studies will be conducted to determine the base rates for building costs, land values, and rates of depreciation-both physical and obsolescence.</t>
  </si>
  <si>
    <t>Sales information.  Obtain, verify, and log valid sales information from all sale letters.  Scan and attach sales letter to parcel information in CAMA system.  Other sources may include certificates of value, real estate agents, appraisers, banks and savings &amp; loans, etc.  All sales information will be available for review and use by the Commission.</t>
  </si>
  <si>
    <t xml:space="preserve">Update all property transfers on the digitized maps, map work cards, and/or other related forms.  Complete on a quarterly or monthly basis.  Ownership data will be  </t>
  </si>
  <si>
    <t xml:space="preserve">Review, data collect, and photograph all new improvements and additions. </t>
  </si>
  <si>
    <t xml:space="preserve">Verify accuracy of all physical data, quality grades of improvements, and subclassification of land and improvements.  Property records will be updated to reflect changes or to correct errors.  Take new photographs if none exists, or the improvement’s condition has substantially changed. This includes digital submission program available to Gasconade County property owners to digitally submit, using our app, updated photos of all structures on the property. </t>
  </si>
  <si>
    <t>Assign depreciation to improvements.  Depreciation will be assigned to reflect the physical condition and obsolescence applied (whether economic or functional) as needed, to ensure the final value reflects current local market conditions.  Notes will be listed in the CAMA system to explain any adjustments.</t>
  </si>
  <si>
    <t>Update review date on property using CAMA system and offline mobile unit software.</t>
  </si>
  <si>
    <t>*N/A for Gasconade County as we do not use the Income Approach on commercial property. * Obtain and verify income and expense information for commercial property.  Review records for "&amp;AY35&amp;", "&amp;AY33&amp;", and "&amp;AY34&amp;"."</t>
  </si>
  <si>
    <t>*N/A for Gasconade County as we do not use the Income Approach on commercial property. *Develop appropriate capitalization rates for income producing properties and calculate their values by the income approach.</t>
  </si>
  <si>
    <t>*N/A*Income and Expense Forms</t>
  </si>
  <si>
    <t xml:space="preserve">Inspect recently sold properties to establish bench marks.  Update neighborhood sales analysis.  Incremental adjustments of index/manual level, neighborhood factors, special units, condition adjustments, site improvement values, etc. will be implemented, if necessary, and using assessors knowledge of said neighborhoods to determine if the market value determined in the sales analysis is an accurate reflection of actual market value in Gasconade County. </t>
  </si>
  <si>
    <t xml:space="preserve">when available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</si>
</sst>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00;\(&quot;$&quot;#,##0.00\)"/>
    <numFmt numFmtId="165" formatCode="&quot;$&quot;#,##0.00"/>
    <numFmt numFmtId="166" formatCode="0.00000"/>
  </numFmts>
  <fonts count="40" x14ac:knownFonts="1">
    <font>
      <sz val="11"/>
      <color theme="1"/>
      <name val="Calibri"/>
      <family val="2"/>
      <scheme val="minor"/>
    </font>
    <font>
      <b/>
      <sz val="26"/>
      <color theme="1"/>
      <name val="Times New Roman"/>
      <family val="1"/>
    </font>
    <font>
      <b/>
      <sz val="20"/>
      <color theme="1"/>
      <name val="Times New Roman"/>
      <family val="1"/>
    </font>
    <font>
      <sz val="14"/>
      <color theme="1"/>
      <name val="Times New Roman"/>
      <family val="1"/>
    </font>
    <font>
      <sz val="11"/>
      <color theme="1"/>
      <name val="Times New Roman"/>
      <family val="1"/>
    </font>
    <font>
      <b/>
      <sz val="24"/>
      <color theme="1"/>
      <name val="Times New Roman"/>
      <family val="1"/>
    </font>
    <font>
      <b/>
      <sz val="11"/>
      <color theme="1"/>
      <name val="Calibri"/>
      <family val="2"/>
      <scheme val="minor"/>
    </font>
    <font>
      <sz val="12"/>
      <color theme="1"/>
      <name val="Times New Roman"/>
      <family val="1"/>
    </font>
    <font>
      <sz val="12"/>
      <color theme="1"/>
      <name val="Calibri"/>
      <family val="2"/>
      <scheme val="minor"/>
    </font>
    <font>
      <b/>
      <sz val="16"/>
      <color theme="1"/>
      <name val="Times New Roman"/>
      <family val="1"/>
    </font>
    <font>
      <b/>
      <sz val="13"/>
      <color theme="1"/>
      <name val="Times New Roman"/>
      <family val="1"/>
    </font>
    <font>
      <sz val="13"/>
      <color theme="1"/>
      <name val="Calibri"/>
      <family val="2"/>
      <scheme val="minor"/>
    </font>
    <font>
      <sz val="10"/>
      <color indexed="8"/>
      <name val="Arial"/>
      <family val="2"/>
    </font>
    <font>
      <sz val="11"/>
      <color indexed="8"/>
      <name val="Calibri"/>
      <family val="2"/>
    </font>
    <font>
      <sz val="11"/>
      <color theme="0"/>
      <name val="Times New Roman"/>
      <family val="1"/>
    </font>
    <font>
      <b/>
      <sz val="10"/>
      <color rgb="FF000000"/>
      <name val="Arial"/>
      <family val="2"/>
    </font>
    <font>
      <sz val="8"/>
      <color rgb="FF000000"/>
      <name val="MS Sans Serif"/>
      <family val="2"/>
    </font>
    <font>
      <b/>
      <sz val="10"/>
      <color rgb="FF000000"/>
      <name val="System"/>
      <family val="2"/>
    </font>
    <font>
      <b/>
      <sz val="12"/>
      <color theme="1"/>
      <name val="Times New Roman"/>
      <family val="1"/>
    </font>
    <font>
      <b/>
      <sz val="12"/>
      <color theme="1"/>
      <name val="Calibri"/>
      <family val="2"/>
      <scheme val="minor"/>
    </font>
    <font>
      <b/>
      <i/>
      <u/>
      <sz val="12"/>
      <color theme="1"/>
      <name val="Times New Roman"/>
      <family val="1"/>
    </font>
    <font>
      <sz val="10"/>
      <color theme="1"/>
      <name val="Times New Roman"/>
      <family val="1"/>
    </font>
    <font>
      <sz val="9"/>
      <color theme="1"/>
      <name val="Times New Roman"/>
      <family val="1"/>
    </font>
    <font>
      <sz val="9"/>
      <color theme="1"/>
      <name val="Calibri"/>
      <family val="2"/>
      <scheme val="minor"/>
    </font>
    <font>
      <b/>
      <sz val="11"/>
      <color theme="1"/>
      <name val="Times New Roman"/>
      <family val="1"/>
    </font>
    <font>
      <b/>
      <sz val="9"/>
      <color theme="1"/>
      <name val="Times New Roman"/>
      <family val="1"/>
    </font>
    <font>
      <b/>
      <sz val="9"/>
      <color theme="1"/>
      <name val="Calibri"/>
      <family val="2"/>
      <scheme val="minor"/>
    </font>
    <font>
      <sz val="7"/>
      <color theme="1"/>
      <name val="Times New Roman"/>
      <family val="1"/>
    </font>
    <font>
      <b/>
      <sz val="10"/>
      <color theme="1"/>
      <name val="Times New Roman"/>
      <family val="1"/>
    </font>
    <font>
      <i/>
      <sz val="48"/>
      <color theme="1"/>
      <name val="Times New Roman"/>
      <family val="1"/>
    </font>
    <font>
      <b/>
      <sz val="14"/>
      <color theme="1"/>
      <name val="Times New Roman"/>
      <family val="1"/>
    </font>
    <font>
      <i/>
      <sz val="28"/>
      <color theme="1"/>
      <name val="Times New Roman"/>
      <family val="1"/>
    </font>
    <font>
      <sz val="10"/>
      <name val="Arial"/>
      <family val="2"/>
    </font>
    <font>
      <sz val="12"/>
      <name val="Arial"/>
      <family val="2"/>
    </font>
    <font>
      <sz val="8"/>
      <color indexed="81"/>
      <name val="Tahoma"/>
      <family val="2"/>
    </font>
    <font>
      <b/>
      <sz val="8"/>
      <color indexed="81"/>
      <name val="Tahoma"/>
      <family val="2"/>
    </font>
    <font>
      <sz val="12"/>
      <name val="Times New Roman"/>
      <family val="1"/>
    </font>
    <font>
      <b/>
      <sz val="12"/>
      <color rgb="FF0070C0"/>
      <name val="Times New Roman"/>
      <family val="1"/>
    </font>
    <font>
      <b/>
      <i/>
      <sz val="12"/>
      <color theme="1"/>
      <name val="Times New Roman"/>
      <family val="1"/>
    </font>
    <font>
      <sz val="16"/>
      <color theme="1"/>
      <name val="Times New Roman"/>
      <family val="1"/>
    </font>
  </fonts>
  <fills count="11">
    <fill>
      <patternFill patternType="none"/>
    </fill>
    <fill>
      <patternFill patternType="gray125"/>
    </fill>
    <fill>
      <patternFill patternType="solid">
        <fgColor theme="1" tint="0.34998626667073579"/>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0C0C0"/>
        <bgColor rgb="FFC0C0C0"/>
      </patternFill>
    </fill>
    <fill>
      <patternFill patternType="solid">
        <fgColor rgb="FFFFFF00"/>
        <bgColor rgb="FFC0C0C0"/>
      </patternFill>
    </fill>
    <fill>
      <patternFill patternType="solid">
        <fgColor rgb="FF020000"/>
        <bgColor rgb="FF020000"/>
      </patternFill>
    </fill>
    <fill>
      <patternFill patternType="solid">
        <fgColor rgb="FFFFFF00"/>
        <bgColor rgb="FF000000"/>
      </patternFill>
    </fill>
    <fill>
      <patternFill patternType="solid">
        <fgColor theme="0"/>
        <bgColor indexed="64"/>
      </patternFill>
    </fill>
    <fill>
      <patternFill patternType="solid">
        <fgColor theme="4" tint="0.79998168889431442"/>
        <bgColor theme="4" tint="0.79998168889431442"/>
      </patternFill>
    </fill>
  </fills>
  <borders count="58">
    <border>
      <left/>
      <right/>
      <top/>
      <bottom/>
      <diagonal/>
    </border>
    <border>
      <left/>
      <right/>
      <top/>
      <bottom style="thin">
        <color auto="1"/>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style="hair">
        <color auto="1"/>
      </left>
      <right/>
      <top/>
      <bottom style="thin">
        <color auto="1"/>
      </bottom>
      <diagonal/>
    </border>
    <border>
      <left style="thin">
        <color auto="1"/>
      </left>
      <right style="thin">
        <color auto="1"/>
      </right>
      <top/>
      <bottom style="thin">
        <color auto="1"/>
      </bottom>
      <diagonal/>
    </border>
    <border>
      <left style="thin">
        <color indexed="22"/>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hair">
        <color auto="1"/>
      </right>
      <top style="thin">
        <color auto="1"/>
      </top>
      <bottom style="thin">
        <color auto="1"/>
      </bottom>
      <diagonal/>
    </border>
    <border>
      <left style="hair">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diagonal/>
    </border>
    <border>
      <left/>
      <right style="medium">
        <color auto="1"/>
      </right>
      <top/>
      <bottom/>
      <diagonal/>
    </border>
    <border>
      <left style="medium">
        <color auto="1"/>
      </left>
      <right/>
      <top/>
      <bottom style="thin">
        <color auto="1"/>
      </bottom>
      <diagonal/>
    </border>
    <border>
      <left/>
      <right style="medium">
        <color auto="1"/>
      </right>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medium">
        <color auto="1"/>
      </left>
      <right style="hair">
        <color auto="1"/>
      </right>
      <top style="thin">
        <color auto="1"/>
      </top>
      <bottom style="medium">
        <color auto="1"/>
      </bottom>
      <diagonal/>
    </border>
    <border>
      <left style="hair">
        <color auto="1"/>
      </left>
      <right style="hair">
        <color auto="1"/>
      </right>
      <top style="thin">
        <color auto="1"/>
      </top>
      <bottom style="medium">
        <color auto="1"/>
      </bottom>
      <diagonal/>
    </border>
    <border>
      <left style="hair">
        <color auto="1"/>
      </left>
      <right style="medium">
        <color auto="1"/>
      </right>
      <top style="thin">
        <color auto="1"/>
      </top>
      <bottom style="medium">
        <color auto="1"/>
      </bottom>
      <diagonal/>
    </border>
    <border>
      <left/>
      <right/>
      <top style="medium">
        <color auto="1"/>
      </top>
      <bottom/>
      <diagonal/>
    </border>
    <border>
      <left style="thin">
        <color indexed="64"/>
      </left>
      <right style="thin">
        <color indexed="64"/>
      </right>
      <top style="thin">
        <color indexed="64"/>
      </top>
      <bottom/>
      <diagonal/>
    </border>
    <border>
      <left style="medium">
        <color auto="1"/>
      </left>
      <right style="hair">
        <color auto="1"/>
      </right>
      <top style="medium">
        <color auto="1"/>
      </top>
      <bottom style="thin">
        <color auto="1"/>
      </bottom>
      <diagonal/>
    </border>
    <border>
      <left style="hair">
        <color auto="1"/>
      </left>
      <right style="hair">
        <color auto="1"/>
      </right>
      <top style="medium">
        <color auto="1"/>
      </top>
      <bottom style="thin">
        <color auto="1"/>
      </bottom>
      <diagonal/>
    </border>
    <border>
      <left style="hair">
        <color auto="1"/>
      </left>
      <right style="medium">
        <color auto="1"/>
      </right>
      <top style="medium">
        <color auto="1"/>
      </top>
      <bottom style="thin">
        <color auto="1"/>
      </bottom>
      <diagonal/>
    </border>
    <border>
      <left style="medium">
        <color auto="1"/>
      </left>
      <right style="hair">
        <color auto="1"/>
      </right>
      <top style="thin">
        <color auto="1"/>
      </top>
      <bottom/>
      <diagonal/>
    </border>
    <border>
      <left style="hair">
        <color auto="1"/>
      </left>
      <right style="hair">
        <color auto="1"/>
      </right>
      <top style="thin">
        <color auto="1"/>
      </top>
      <bottom/>
      <diagonal/>
    </border>
    <border>
      <left style="hair">
        <color auto="1"/>
      </left>
      <right style="medium">
        <color auto="1"/>
      </right>
      <top style="thin">
        <color auto="1"/>
      </top>
      <bottom/>
      <diagonal/>
    </border>
    <border>
      <left style="thin">
        <color auto="1"/>
      </left>
      <right style="hair">
        <color auto="1"/>
      </right>
      <top/>
      <bottom style="thin">
        <color auto="1"/>
      </bottom>
      <diagonal/>
    </border>
    <border>
      <left style="hair">
        <color auto="1"/>
      </left>
      <right style="hair">
        <color auto="1"/>
      </right>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12" fillId="0" borderId="0"/>
    <xf numFmtId="0" fontId="32" fillId="0" borderId="0"/>
    <xf numFmtId="0" fontId="32" fillId="0" borderId="0"/>
    <xf numFmtId="0" fontId="33" fillId="0" borderId="0"/>
  </cellStyleXfs>
  <cellXfs count="564">
    <xf numFmtId="0" fontId="0" fillId="0" borderId="0" xfId="0"/>
    <xf numFmtId="0" fontId="4" fillId="0" borderId="0" xfId="0" applyFont="1"/>
    <xf numFmtId="0" fontId="0" fillId="2" borderId="0" xfId="0" applyFill="1"/>
    <xf numFmtId="0" fontId="7" fillId="0" borderId="0" xfId="0" applyFont="1"/>
    <xf numFmtId="0" fontId="7" fillId="0" borderId="0" xfId="0" applyFont="1" applyProtection="1">
      <protection locked="0"/>
    </xf>
    <xf numFmtId="0" fontId="7" fillId="0" borderId="0" xfId="0" quotePrefix="1" applyFont="1" applyAlignment="1">
      <alignment horizontal="center"/>
    </xf>
    <xf numFmtId="0" fontId="7" fillId="0" borderId="0" xfId="0" applyFont="1" applyAlignment="1">
      <alignment horizontal="right"/>
    </xf>
    <xf numFmtId="0" fontId="0" fillId="4" borderId="0" xfId="0" applyFill="1"/>
    <xf numFmtId="0" fontId="13" fillId="0" borderId="18" xfId="1" applyFont="1" applyBorder="1" applyAlignment="1">
      <alignment wrapText="1"/>
    </xf>
    <xf numFmtId="0" fontId="15" fillId="5" borderId="7" xfId="0" applyFont="1" applyFill="1" applyBorder="1" applyAlignment="1">
      <alignment horizontal="center" vertical="center"/>
    </xf>
    <xf numFmtId="0" fontId="15" fillId="6" borderId="7" xfId="0" applyFont="1" applyFill="1" applyBorder="1" applyAlignment="1">
      <alignment horizontal="center" vertical="center"/>
    </xf>
    <xf numFmtId="0" fontId="15" fillId="5" borderId="12" xfId="0" applyFont="1" applyFill="1" applyBorder="1" applyAlignment="1">
      <alignment horizontal="center" vertical="center"/>
    </xf>
    <xf numFmtId="0" fontId="16" fillId="0" borderId="7" xfId="0" applyFont="1" applyBorder="1" applyAlignment="1">
      <alignment vertical="center" wrapText="1"/>
    </xf>
    <xf numFmtId="0" fontId="17" fillId="7" borderId="7" xfId="0" applyFont="1" applyFill="1" applyBorder="1" applyAlignment="1">
      <alignment vertical="center" wrapText="1"/>
    </xf>
    <xf numFmtId="164" fontId="16" fillId="0" borderId="7" xfId="0" applyNumberFormat="1" applyFont="1" applyBorder="1" applyAlignment="1">
      <alignment horizontal="right" vertical="center" wrapText="1"/>
    </xf>
    <xf numFmtId="0" fontId="16" fillId="0" borderId="7" xfId="0" applyFont="1" applyBorder="1" applyAlignment="1">
      <alignment horizontal="right" vertical="center" wrapText="1"/>
    </xf>
    <xf numFmtId="164" fontId="16" fillId="8" borderId="7" xfId="0" applyNumberFormat="1" applyFont="1" applyFill="1" applyBorder="1" applyAlignment="1">
      <alignment horizontal="right" vertical="center" wrapText="1"/>
    </xf>
    <xf numFmtId="0" fontId="16" fillId="5" borderId="7" xfId="0" applyFont="1" applyFill="1" applyBorder="1" applyAlignment="1">
      <alignment vertical="center" wrapText="1"/>
    </xf>
    <xf numFmtId="0" fontId="16" fillId="8" borderId="7" xfId="0" applyFont="1" applyFill="1" applyBorder="1" applyAlignment="1">
      <alignment horizontal="right" vertical="center" wrapText="1"/>
    </xf>
    <xf numFmtId="4" fontId="16" fillId="0" borderId="7" xfId="0" applyNumberFormat="1" applyFont="1" applyBorder="1" applyAlignment="1">
      <alignment horizontal="right" vertical="center" wrapText="1"/>
    </xf>
    <xf numFmtId="4" fontId="16" fillId="8" borderId="7" xfId="0" applyNumberFormat="1" applyFont="1" applyFill="1" applyBorder="1" applyAlignment="1">
      <alignment horizontal="right" vertical="center" wrapText="1"/>
    </xf>
    <xf numFmtId="165" fontId="0" fillId="0" borderId="0" xfId="0" applyNumberFormat="1"/>
    <xf numFmtId="0" fontId="4" fillId="3" borderId="22" xfId="0" applyFont="1" applyFill="1" applyBorder="1" applyAlignment="1">
      <alignment horizontal="center"/>
    </xf>
    <xf numFmtId="0" fontId="4" fillId="3" borderId="9" xfId="0" applyFont="1" applyFill="1" applyBorder="1" applyAlignment="1">
      <alignment horizontal="center"/>
    </xf>
    <xf numFmtId="0" fontId="4" fillId="3" borderId="23" xfId="0" applyFont="1" applyFill="1" applyBorder="1" applyAlignment="1">
      <alignment horizontal="center"/>
    </xf>
    <xf numFmtId="2" fontId="21" fillId="0" borderId="7" xfId="0" applyNumberFormat="1" applyFont="1" applyBorder="1"/>
    <xf numFmtId="2" fontId="4" fillId="0" borderId="0" xfId="0" applyNumberFormat="1" applyFont="1"/>
    <xf numFmtId="0" fontId="4" fillId="0" borderId="2" xfId="0" applyFont="1" applyBorder="1" applyAlignment="1">
      <alignment horizontal="center"/>
    </xf>
    <xf numFmtId="0" fontId="7" fillId="0" borderId="0" xfId="0" applyFont="1" applyAlignment="1">
      <alignment horizontal="left"/>
    </xf>
    <xf numFmtId="0" fontId="4" fillId="0" borderId="0" xfId="0" applyFont="1" applyAlignment="1">
      <alignment horizontal="center"/>
    </xf>
    <xf numFmtId="0" fontId="0" fillId="0" borderId="2" xfId="0" applyBorder="1"/>
    <xf numFmtId="0" fontId="4" fillId="0" borderId="0" xfId="0" applyFont="1" applyAlignment="1">
      <alignment horizontal="right"/>
    </xf>
    <xf numFmtId="14" fontId="7" fillId="0" borderId="0" xfId="0" applyNumberFormat="1" applyFont="1" applyAlignment="1">
      <alignment horizontal="left"/>
    </xf>
    <xf numFmtId="0" fontId="4" fillId="0" borderId="1" xfId="0" applyFont="1" applyBorder="1" applyAlignment="1">
      <alignment horizontal="center"/>
    </xf>
    <xf numFmtId="0" fontId="4" fillId="0" borderId="0" xfId="0" applyFont="1" applyAlignment="1">
      <alignment horizontal="center" vertical="center" textRotation="90"/>
    </xf>
    <xf numFmtId="0" fontId="0" fillId="0" borderId="2" xfId="0" applyBorder="1" applyAlignment="1">
      <alignment horizontal="center"/>
    </xf>
    <xf numFmtId="166" fontId="4" fillId="0" borderId="0" xfId="0" applyNumberFormat="1" applyFont="1"/>
    <xf numFmtId="0" fontId="4" fillId="3" borderId="22" xfId="0" applyFont="1" applyFill="1" applyBorder="1" applyAlignment="1" applyProtection="1">
      <alignment horizontal="center"/>
      <protection locked="0"/>
    </xf>
    <xf numFmtId="0" fontId="4" fillId="3" borderId="9" xfId="0" applyFont="1" applyFill="1" applyBorder="1" applyAlignment="1" applyProtection="1">
      <alignment horizontal="center"/>
      <protection locked="0"/>
    </xf>
    <xf numFmtId="0" fontId="4" fillId="3" borderId="23" xfId="0" applyFont="1" applyFill="1" applyBorder="1" applyAlignment="1" applyProtection="1">
      <alignment horizontal="center"/>
      <protection locked="0"/>
    </xf>
    <xf numFmtId="0" fontId="4" fillId="3" borderId="35" xfId="0" applyFont="1" applyFill="1" applyBorder="1" applyAlignment="1" applyProtection="1">
      <alignment horizontal="center"/>
      <protection locked="0"/>
    </xf>
    <xf numFmtId="0" fontId="4" fillId="3" borderId="36" xfId="0" applyFont="1" applyFill="1" applyBorder="1" applyAlignment="1" applyProtection="1">
      <alignment horizontal="center"/>
      <protection locked="0"/>
    </xf>
    <xf numFmtId="0" fontId="4" fillId="3" borderId="37" xfId="0" applyFont="1" applyFill="1" applyBorder="1" applyAlignment="1" applyProtection="1">
      <alignment horizontal="center"/>
      <protection locked="0"/>
    </xf>
    <xf numFmtId="0" fontId="4" fillId="0" borderId="0" xfId="0" applyFont="1" applyAlignment="1">
      <alignment horizontal="center" wrapText="1"/>
    </xf>
    <xf numFmtId="0" fontId="7" fillId="0" borderId="1" xfId="0" applyFont="1" applyBorder="1" applyAlignment="1">
      <alignment vertical="center" wrapText="1"/>
    </xf>
    <xf numFmtId="49" fontId="7" fillId="0" borderId="0" xfId="0" applyNumberFormat="1" applyFont="1" applyAlignment="1">
      <alignment horizontal="center"/>
    </xf>
    <xf numFmtId="3" fontId="7" fillId="0" borderId="0" xfId="0" applyNumberFormat="1" applyFont="1" applyAlignment="1">
      <alignment horizontal="center"/>
    </xf>
    <xf numFmtId="0" fontId="18" fillId="0" borderId="0" xfId="0" applyFont="1"/>
    <xf numFmtId="3" fontId="7" fillId="0" borderId="0" xfId="0" applyNumberFormat="1" applyFont="1" applyAlignment="1" applyProtection="1">
      <alignment horizontal="center"/>
      <protection locked="0"/>
    </xf>
    <xf numFmtId="0" fontId="0" fillId="10" borderId="56" xfId="0" applyFill="1" applyBorder="1"/>
    <xf numFmtId="3" fontId="36" fillId="0" borderId="57" xfId="0" applyNumberFormat="1" applyFont="1" applyBorder="1" applyAlignment="1">
      <alignment horizontal="center"/>
    </xf>
    <xf numFmtId="0" fontId="0" fillId="0" borderId="56" xfId="0" applyBorder="1"/>
    <xf numFmtId="38" fontId="36" fillId="0" borderId="57" xfId="0" applyNumberFormat="1" applyFont="1" applyBorder="1" applyAlignment="1">
      <alignment horizontal="center"/>
    </xf>
    <xf numFmtId="0" fontId="6" fillId="4" borderId="0" xfId="0" applyFont="1" applyFill="1"/>
    <xf numFmtId="3" fontId="6" fillId="4" borderId="0" xfId="0" applyNumberFormat="1" applyFont="1" applyFill="1" applyAlignment="1">
      <alignment horizontal="center"/>
    </xf>
    <xf numFmtId="0" fontId="14" fillId="0" borderId="0" xfId="0" applyFont="1"/>
    <xf numFmtId="0" fontId="5" fillId="0" borderId="0" xfId="0" applyFont="1" applyAlignment="1">
      <alignment horizontal="center"/>
    </xf>
    <xf numFmtId="0" fontId="7" fillId="0" borderId="0" xfId="0" applyFont="1" applyAlignment="1">
      <alignment wrapText="1"/>
    </xf>
    <xf numFmtId="0" fontId="0" fillId="0" borderId="0" xfId="0" applyAlignment="1">
      <alignment wrapText="1"/>
    </xf>
    <xf numFmtId="0" fontId="7" fillId="0" borderId="0" xfId="0" applyFont="1" applyAlignment="1">
      <alignment vertical="top" wrapText="1"/>
    </xf>
    <xf numFmtId="0" fontId="8" fillId="0" borderId="0" xfId="0" applyFont="1" applyAlignment="1">
      <alignment vertical="top" wrapText="1"/>
    </xf>
    <xf numFmtId="0" fontId="7" fillId="0" borderId="0" xfId="0" applyFont="1" applyAlignment="1">
      <alignment vertical="center" wrapText="1"/>
    </xf>
    <xf numFmtId="0" fontId="5" fillId="0" borderId="0" xfId="0" applyFont="1"/>
    <xf numFmtId="0" fontId="7" fillId="0" borderId="0" xfId="0" applyFont="1" applyAlignment="1">
      <alignment horizontal="left" wrapText="1"/>
    </xf>
    <xf numFmtId="0" fontId="7" fillId="0" borderId="0" xfId="0" applyFont="1" applyAlignment="1">
      <alignment horizontal="left" vertical="top" wrapText="1"/>
    </xf>
    <xf numFmtId="0" fontId="0" fillId="0" borderId="0" xfId="0" applyAlignment="1">
      <alignment horizontal="center"/>
    </xf>
    <xf numFmtId="49" fontId="7" fillId="0" borderId="0" xfId="0" applyNumberFormat="1" applyFont="1" applyProtection="1">
      <protection locked="0"/>
    </xf>
    <xf numFmtId="49" fontId="7" fillId="0" borderId="3" xfId="0" applyNumberFormat="1" applyFont="1" applyBorder="1" applyAlignment="1">
      <alignment vertical="top"/>
    </xf>
    <xf numFmtId="49" fontId="7" fillId="0" borderId="4" xfId="0" applyNumberFormat="1" applyFont="1" applyBorder="1" applyAlignment="1">
      <alignment vertical="top"/>
    </xf>
    <xf numFmtId="49" fontId="7" fillId="0" borderId="13" xfId="0" applyNumberFormat="1" applyFont="1" applyBorder="1" applyAlignment="1">
      <alignment horizontal="center" vertical="top"/>
    </xf>
    <xf numFmtId="49" fontId="7" fillId="0" borderId="14" xfId="0" applyNumberFormat="1" applyFont="1" applyBorder="1" applyAlignment="1">
      <alignment horizontal="center" vertical="top"/>
    </xf>
    <xf numFmtId="49" fontId="7" fillId="0" borderId="5" xfId="0" applyNumberFormat="1" applyFont="1" applyBorder="1" applyAlignment="1">
      <alignment horizontal="center" vertical="top"/>
    </xf>
    <xf numFmtId="49" fontId="7" fillId="0" borderId="6" xfId="0" applyNumberFormat="1" applyFont="1" applyBorder="1" applyAlignment="1">
      <alignment horizontal="center" vertical="top"/>
    </xf>
    <xf numFmtId="49" fontId="7" fillId="0" borderId="13" xfId="0" applyNumberFormat="1" applyFont="1" applyBorder="1" applyAlignment="1">
      <alignment vertical="center"/>
    </xf>
    <xf numFmtId="49" fontId="7" fillId="0" borderId="14" xfId="0" applyNumberFormat="1" applyFont="1" applyBorder="1" applyAlignment="1">
      <alignment vertical="center"/>
    </xf>
    <xf numFmtId="49" fontId="7" fillId="0" borderId="5" xfId="0" applyNumberFormat="1" applyFont="1" applyBorder="1" applyAlignment="1">
      <alignment vertical="center"/>
    </xf>
    <xf numFmtId="49" fontId="7" fillId="0" borderId="6" xfId="0" applyNumberFormat="1" applyFont="1" applyBorder="1" applyAlignment="1">
      <alignment vertical="center"/>
    </xf>
    <xf numFmtId="0" fontId="3" fillId="0" borderId="0" xfId="0" applyFont="1" applyAlignment="1">
      <alignment horizontal="left"/>
    </xf>
    <xf numFmtId="0" fontId="0" fillId="0" borderId="0" xfId="0" applyAlignment="1">
      <alignment vertical="top" wrapText="1"/>
    </xf>
    <xf numFmtId="0" fontId="0" fillId="0" borderId="14" xfId="0" applyBorder="1" applyAlignment="1">
      <alignment vertical="top" wrapText="1"/>
    </xf>
    <xf numFmtId="0" fontId="9" fillId="0" borderId="0" xfId="0" applyFont="1" applyAlignment="1">
      <alignment horizontal="center" vertical="center"/>
    </xf>
    <xf numFmtId="0" fontId="0" fillId="0" borderId="0" xfId="0" applyAlignment="1">
      <alignment horizontal="center" vertical="center"/>
    </xf>
    <xf numFmtId="0" fontId="7" fillId="0" borderId="14" xfId="0" applyFont="1" applyBorder="1" applyAlignment="1">
      <alignment vertical="top" wrapText="1"/>
    </xf>
    <xf numFmtId="14" fontId="7" fillId="0" borderId="0" xfId="0" applyNumberFormat="1" applyFont="1" applyAlignment="1" applyProtection="1">
      <alignment horizontal="center"/>
      <protection locked="0"/>
    </xf>
    <xf numFmtId="0" fontId="24" fillId="0" borderId="0" xfId="0" applyFont="1" applyAlignment="1">
      <alignment horizontal="center" vertical="center"/>
    </xf>
    <xf numFmtId="0" fontId="4" fillId="0" borderId="0" xfId="0" applyFont="1"/>
    <xf numFmtId="0" fontId="7" fillId="0" borderId="0" xfId="0" applyFont="1" applyAlignment="1">
      <alignment horizontal="left"/>
    </xf>
    <xf numFmtId="0" fontId="7" fillId="0" borderId="0" xfId="0" applyFont="1" applyAlignment="1">
      <alignment horizontal="right"/>
    </xf>
    <xf numFmtId="0" fontId="7" fillId="0" borderId="0" xfId="0" applyFont="1"/>
    <xf numFmtId="14" fontId="7" fillId="0" borderId="1" xfId="0" applyNumberFormat="1" applyFont="1" applyBorder="1" applyAlignment="1">
      <alignment horizontal="left"/>
    </xf>
    <xf numFmtId="0" fontId="31" fillId="0" borderId="0" xfId="0" applyFont="1" applyAlignment="1" applyProtection="1">
      <alignment horizontal="center" vertical="top" wrapText="1"/>
      <protection locked="0"/>
    </xf>
    <xf numFmtId="0" fontId="31" fillId="0" borderId="0" xfId="0" applyFont="1" applyAlignment="1">
      <alignment horizontal="center" vertical="top"/>
    </xf>
    <xf numFmtId="14" fontId="7" fillId="0" borderId="0" xfId="0" applyNumberFormat="1" applyFont="1" applyAlignment="1" applyProtection="1">
      <alignment horizontal="center"/>
      <protection locked="0"/>
    </xf>
    <xf numFmtId="0" fontId="31" fillId="0" borderId="0" xfId="0" applyFont="1" applyAlignment="1">
      <alignment horizontal="center" vertical="top" wrapText="1"/>
    </xf>
    <xf numFmtId="0" fontId="0" fillId="0" borderId="0" xfId="0"/>
    <xf numFmtId="0" fontId="1" fillId="0" borderId="0" xfId="0" applyFont="1"/>
    <xf numFmtId="0" fontId="2" fillId="0" borderId="0" xfId="0" quotePrefix="1" applyFont="1" applyAlignment="1">
      <alignment horizontal="center"/>
    </xf>
    <xf numFmtId="0" fontId="1" fillId="0" borderId="0" xfId="0" applyFont="1" applyAlignment="1" applyProtection="1">
      <alignment horizontal="center" wrapText="1"/>
      <protection locked="0"/>
    </xf>
    <xf numFmtId="0" fontId="0" fillId="0" borderId="0" xfId="0" applyProtection="1">
      <protection locked="0"/>
    </xf>
    <xf numFmtId="0" fontId="0" fillId="0" borderId="0" xfId="0" applyAlignment="1">
      <alignment horizontal="center"/>
    </xf>
    <xf numFmtId="0" fontId="1" fillId="9" borderId="0" xfId="0" applyFont="1" applyFill="1" applyAlignment="1" applyProtection="1">
      <alignment horizontal="right" wrapText="1"/>
      <protection locked="0"/>
    </xf>
    <xf numFmtId="0" fontId="6" fillId="9" borderId="0" xfId="0" applyFont="1" applyFill="1" applyAlignment="1" applyProtection="1">
      <alignment horizontal="right"/>
      <protection locked="0"/>
    </xf>
    <xf numFmtId="0" fontId="7" fillId="0" borderId="0" xfId="0" applyFont="1" applyAlignment="1">
      <alignment horizontal="left" wrapText="1"/>
    </xf>
    <xf numFmtId="0" fontId="5" fillId="0" borderId="0" xfId="0" applyFont="1" applyAlignment="1">
      <alignment horizontal="center"/>
    </xf>
    <xf numFmtId="0" fontId="7" fillId="0" borderId="0" xfId="0" applyFont="1" applyAlignment="1">
      <alignment horizontal="left" vertical="top" wrapText="1"/>
    </xf>
    <xf numFmtId="0" fontId="7" fillId="0" borderId="0" xfId="0" applyFont="1" applyAlignment="1">
      <alignment horizontal="center"/>
    </xf>
    <xf numFmtId="0" fontId="7" fillId="0" borderId="0" xfId="0" applyFont="1" applyAlignment="1">
      <alignment wrapText="1"/>
    </xf>
    <xf numFmtId="0" fontId="7" fillId="0" borderId="0" xfId="0" applyFont="1" applyAlignment="1">
      <alignment vertical="top" wrapText="1"/>
    </xf>
    <xf numFmtId="0" fontId="7" fillId="3" borderId="3" xfId="0" applyFont="1" applyFill="1" applyBorder="1" applyProtection="1">
      <protection locked="0"/>
    </xf>
    <xf numFmtId="0" fontId="0" fillId="0" borderId="2" xfId="0" applyBorder="1" applyProtection="1">
      <protection locked="0"/>
    </xf>
    <xf numFmtId="0" fontId="0" fillId="0" borderId="4" xfId="0" applyBorder="1" applyProtection="1">
      <protection locked="0"/>
    </xf>
    <xf numFmtId="0" fontId="0" fillId="0" borderId="5" xfId="0" applyBorder="1" applyProtection="1">
      <protection locked="0"/>
    </xf>
    <xf numFmtId="0" fontId="0" fillId="0" borderId="1" xfId="0" applyBorder="1" applyProtection="1">
      <protection locked="0"/>
    </xf>
    <xf numFmtId="0" fontId="0" fillId="0" borderId="6" xfId="0" applyBorder="1" applyProtection="1">
      <protection locked="0"/>
    </xf>
    <xf numFmtId="14" fontId="7" fillId="3" borderId="3" xfId="0" applyNumberFormat="1" applyFont="1" applyFill="1" applyBorder="1" applyProtection="1">
      <protection locked="0"/>
    </xf>
    <xf numFmtId="14" fontId="0" fillId="0" borderId="2" xfId="0" applyNumberFormat="1" applyBorder="1" applyProtection="1">
      <protection locked="0"/>
    </xf>
    <xf numFmtId="14" fontId="0" fillId="0" borderId="4" xfId="0" applyNumberFormat="1" applyBorder="1" applyProtection="1">
      <protection locked="0"/>
    </xf>
    <xf numFmtId="14" fontId="0" fillId="0" borderId="5" xfId="0" applyNumberFormat="1" applyBorder="1" applyProtection="1">
      <protection locked="0"/>
    </xf>
    <xf numFmtId="14" fontId="0" fillId="0" borderId="1" xfId="0" applyNumberFormat="1" applyBorder="1" applyProtection="1">
      <protection locked="0"/>
    </xf>
    <xf numFmtId="14" fontId="0" fillId="0" borderId="6" xfId="0" applyNumberFormat="1" applyBorder="1" applyProtection="1">
      <protection locked="0"/>
    </xf>
    <xf numFmtId="0" fontId="7" fillId="0" borderId="2" xfId="0" applyFont="1" applyBorder="1"/>
    <xf numFmtId="0" fontId="0" fillId="0" borderId="2" xfId="0" applyBorder="1"/>
    <xf numFmtId="0" fontId="7" fillId="0" borderId="1" xfId="0" applyFont="1" applyBorder="1"/>
    <xf numFmtId="0" fontId="0" fillId="0" borderId="1" xfId="0" applyBorder="1"/>
    <xf numFmtId="14" fontId="7" fillId="0" borderId="1" xfId="0" applyNumberFormat="1" applyFont="1" applyBorder="1" applyAlignment="1" applyProtection="1">
      <alignment horizontal="center"/>
      <protection locked="0"/>
    </xf>
    <xf numFmtId="0" fontId="29" fillId="0" borderId="0" xfId="0" applyFont="1" applyAlignment="1">
      <alignment horizontal="center" vertical="top" wrapText="1"/>
    </xf>
    <xf numFmtId="0" fontId="7" fillId="0" borderId="0" xfId="0" applyFont="1" applyAlignment="1" applyProtection="1">
      <alignment horizontal="center"/>
      <protection locked="0"/>
    </xf>
    <xf numFmtId="0" fontId="7" fillId="0" borderId="0" xfId="0" applyFont="1" applyProtection="1">
      <protection locked="0"/>
    </xf>
    <xf numFmtId="49" fontId="7" fillId="0" borderId="0" xfId="0" applyNumberFormat="1" applyFont="1" applyAlignment="1" applyProtection="1">
      <alignment horizontal="right" vertical="top"/>
      <protection locked="0"/>
    </xf>
    <xf numFmtId="0" fontId="7" fillId="0" borderId="0" xfId="0" applyFont="1" applyAlignment="1" applyProtection="1">
      <alignment vertical="top" wrapText="1"/>
      <protection locked="0"/>
    </xf>
    <xf numFmtId="49" fontId="7" fillId="0" borderId="0" xfId="0" applyNumberFormat="1" applyFont="1" applyAlignment="1" applyProtection="1">
      <alignment horizontal="center" vertical="top"/>
      <protection locked="0"/>
    </xf>
    <xf numFmtId="0" fontId="7" fillId="0" borderId="0" xfId="0" applyFont="1" applyAlignment="1" applyProtection="1">
      <alignment vertical="top"/>
      <protection locked="0"/>
    </xf>
    <xf numFmtId="0" fontId="7" fillId="0" borderId="0" xfId="0" applyFont="1" applyAlignment="1" applyProtection="1">
      <alignment horizontal="left" vertical="top" wrapText="1"/>
      <protection locked="0"/>
    </xf>
    <xf numFmtId="49" fontId="7" fillId="0" borderId="0" xfId="0" applyNumberFormat="1" applyFont="1" applyAlignment="1" applyProtection="1">
      <alignment horizontal="right" vertical="center"/>
      <protection locked="0"/>
    </xf>
    <xf numFmtId="0" fontId="7" fillId="0" borderId="0" xfId="0" applyFont="1" applyAlignment="1" applyProtection="1">
      <alignment vertical="center"/>
      <protection locked="0"/>
    </xf>
    <xf numFmtId="0" fontId="7" fillId="0" borderId="0" xfId="0" applyFont="1" applyAlignment="1" applyProtection="1">
      <alignment horizontal="left"/>
      <protection locked="0"/>
    </xf>
    <xf numFmtId="49" fontId="7" fillId="0" borderId="0" xfId="0" applyNumberFormat="1" applyFont="1" applyAlignment="1" applyProtection="1">
      <alignment horizontal="right"/>
      <protection locked="0"/>
    </xf>
    <xf numFmtId="0" fontId="5" fillId="0" borderId="0" xfId="0" applyFont="1" applyAlignment="1" applyProtection="1">
      <alignment horizontal="center"/>
      <protection locked="0"/>
    </xf>
    <xf numFmtId="0" fontId="7" fillId="0" borderId="13" xfId="0" applyFont="1" applyBorder="1" applyAlignment="1">
      <alignment wrapText="1"/>
    </xf>
    <xf numFmtId="0" fontId="7" fillId="0" borderId="14" xfId="0" applyFont="1" applyBorder="1" applyAlignment="1">
      <alignment wrapText="1"/>
    </xf>
    <xf numFmtId="0" fontId="7" fillId="0" borderId="5" xfId="0" applyFont="1" applyBorder="1" applyAlignment="1">
      <alignment wrapText="1"/>
    </xf>
    <xf numFmtId="0" fontId="7" fillId="0" borderId="1" xfId="0" applyFont="1" applyBorder="1" applyAlignment="1">
      <alignment wrapText="1"/>
    </xf>
    <xf numFmtId="0" fontId="7" fillId="0" borderId="6" xfId="0" applyFont="1" applyBorder="1" applyAlignment="1">
      <alignment wrapText="1"/>
    </xf>
    <xf numFmtId="0" fontId="4" fillId="3" borderId="0" xfId="0" applyFont="1" applyFill="1" applyAlignment="1" applyProtection="1">
      <alignment horizontal="center" wrapText="1"/>
      <protection locked="0"/>
    </xf>
    <xf numFmtId="0" fontId="0" fillId="3" borderId="0" xfId="0" applyFill="1" applyAlignment="1" applyProtection="1">
      <alignment horizontal="center" wrapText="1"/>
      <protection locked="0"/>
    </xf>
    <xf numFmtId="0" fontId="0" fillId="0" borderId="0" xfId="0" applyAlignment="1">
      <alignment wrapText="1"/>
    </xf>
    <xf numFmtId="0" fontId="4" fillId="3" borderId="14" xfId="0" applyFont="1" applyFill="1" applyBorder="1" applyAlignment="1" applyProtection="1">
      <alignment horizontal="center" wrapText="1"/>
      <protection locked="0"/>
    </xf>
    <xf numFmtId="0" fontId="7" fillId="0" borderId="3" xfId="0" applyFont="1" applyBorder="1" applyAlignment="1">
      <alignment vertical="top" wrapText="1"/>
    </xf>
    <xf numFmtId="0" fontId="7" fillId="0" borderId="2" xfId="0" applyFont="1" applyBorder="1" applyAlignment="1">
      <alignment vertical="top" wrapText="1"/>
    </xf>
    <xf numFmtId="0" fontId="7" fillId="0" borderId="4" xfId="0" applyFont="1" applyBorder="1" applyAlignment="1">
      <alignment vertical="top" wrapText="1"/>
    </xf>
    <xf numFmtId="0" fontId="7" fillId="0" borderId="13" xfId="0" applyFont="1" applyBorder="1" applyAlignment="1">
      <alignment vertical="top" wrapText="1"/>
    </xf>
    <xf numFmtId="0" fontId="7" fillId="0" borderId="14" xfId="0" applyFont="1" applyBorder="1" applyAlignment="1">
      <alignment vertical="top" wrapText="1"/>
    </xf>
    <xf numFmtId="0" fontId="0" fillId="0" borderId="5" xfId="0" applyBorder="1" applyAlignment="1">
      <alignment vertical="top" wrapText="1"/>
    </xf>
    <xf numFmtId="0" fontId="0" fillId="0" borderId="1" xfId="0" applyBorder="1" applyAlignment="1">
      <alignment vertical="top" wrapText="1"/>
    </xf>
    <xf numFmtId="0" fontId="0" fillId="0" borderId="6" xfId="0" applyBorder="1" applyAlignment="1">
      <alignment vertical="top" wrapText="1"/>
    </xf>
    <xf numFmtId="0" fontId="7" fillId="0" borderId="13" xfId="0" applyFont="1" applyBorder="1"/>
    <xf numFmtId="0" fontId="7" fillId="0" borderId="14" xfId="0" applyFont="1" applyBorder="1"/>
    <xf numFmtId="0" fontId="7" fillId="0" borderId="5" xfId="0" applyFont="1" applyBorder="1"/>
    <xf numFmtId="0" fontId="7" fillId="0" borderId="6" xfId="0" applyFont="1" applyBorder="1"/>
    <xf numFmtId="0" fontId="0" fillId="0" borderId="2" xfId="0" applyBorder="1" applyAlignment="1">
      <alignment vertical="top"/>
    </xf>
    <xf numFmtId="0" fontId="0" fillId="0" borderId="4" xfId="0" applyBorder="1" applyAlignment="1">
      <alignment vertical="top"/>
    </xf>
    <xf numFmtId="0" fontId="0" fillId="0" borderId="13" xfId="0" applyBorder="1" applyAlignment="1">
      <alignment vertical="top"/>
    </xf>
    <xf numFmtId="0" fontId="0" fillId="0" borderId="0" xfId="0" applyAlignment="1">
      <alignment vertical="top"/>
    </xf>
    <xf numFmtId="0" fontId="0" fillId="0" borderId="14" xfId="0" applyBorder="1" applyAlignment="1">
      <alignment vertical="top"/>
    </xf>
    <xf numFmtId="0" fontId="7" fillId="0" borderId="3" xfId="0" applyFont="1" applyBorder="1" applyAlignment="1">
      <alignment horizontal="left" wrapText="1"/>
    </xf>
    <xf numFmtId="0" fontId="7" fillId="0" borderId="2" xfId="0" applyFont="1" applyBorder="1" applyAlignment="1">
      <alignment horizontal="left" wrapText="1"/>
    </xf>
    <xf numFmtId="0" fontId="7" fillId="0" borderId="4" xfId="0" applyFont="1" applyBorder="1" applyAlignment="1">
      <alignment horizontal="left" wrapText="1"/>
    </xf>
    <xf numFmtId="0" fontId="7" fillId="0" borderId="13" xfId="0" applyFont="1" applyBorder="1" applyAlignment="1">
      <alignment horizontal="left" wrapText="1"/>
    </xf>
    <xf numFmtId="0" fontId="7" fillId="0" borderId="14" xfId="0" applyFont="1" applyBorder="1" applyAlignment="1">
      <alignment horizontal="left" wrapText="1"/>
    </xf>
    <xf numFmtId="0" fontId="7" fillId="0" borderId="14" xfId="0" applyFont="1" applyBorder="1" applyAlignment="1">
      <alignment horizontal="left"/>
    </xf>
    <xf numFmtId="0" fontId="7" fillId="0" borderId="13" xfId="0" applyFont="1" applyBorder="1" applyAlignment="1">
      <alignment horizontal="left"/>
    </xf>
    <xf numFmtId="0" fontId="7" fillId="3" borderId="1" xfId="0" applyFont="1" applyFill="1" applyBorder="1" applyAlignment="1">
      <alignment horizontal="center" wrapText="1"/>
    </xf>
    <xf numFmtId="0" fontId="9" fillId="0" borderId="7" xfId="0" applyFont="1" applyBorder="1" applyAlignment="1">
      <alignment horizontal="center"/>
    </xf>
    <xf numFmtId="0" fontId="9" fillId="0" borderId="15" xfId="0" applyFont="1" applyBorder="1" applyAlignment="1">
      <alignment horizontal="center"/>
    </xf>
    <xf numFmtId="0" fontId="9" fillId="0" borderId="8" xfId="0" applyFont="1" applyBorder="1" applyAlignment="1">
      <alignment horizontal="center"/>
    </xf>
    <xf numFmtId="0" fontId="0" fillId="0" borderId="9" xfId="0" applyBorder="1"/>
    <xf numFmtId="0" fontId="0" fillId="0" borderId="10" xfId="0" applyBorder="1"/>
    <xf numFmtId="0" fontId="0" fillId="0" borderId="8" xfId="0" applyBorder="1"/>
    <xf numFmtId="49" fontId="7" fillId="0" borderId="3" xfId="0" applyNumberFormat="1" applyFont="1" applyBorder="1" applyAlignment="1">
      <alignment horizontal="right" vertical="top"/>
    </xf>
    <xf numFmtId="49" fontId="7" fillId="0" borderId="4" xfId="0" applyNumberFormat="1" applyFont="1" applyBorder="1" applyAlignment="1">
      <alignment horizontal="right" vertical="top"/>
    </xf>
    <xf numFmtId="49" fontId="7" fillId="0" borderId="13" xfId="0" applyNumberFormat="1" applyFont="1" applyBorder="1" applyAlignment="1">
      <alignment horizontal="right" vertical="top"/>
    </xf>
    <xf numFmtId="49" fontId="7" fillId="0" borderId="14" xfId="0" applyNumberFormat="1" applyFont="1" applyBorder="1" applyAlignment="1">
      <alignment horizontal="right" vertical="top"/>
    </xf>
    <xf numFmtId="0" fontId="7" fillId="3" borderId="3"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4" xfId="0" applyFont="1" applyFill="1" applyBorder="1" applyAlignment="1" applyProtection="1">
      <alignment horizontal="center" vertical="center" wrapText="1"/>
      <protection locked="0"/>
    </xf>
    <xf numFmtId="0" fontId="7" fillId="3" borderId="13" xfId="0" applyFont="1" applyFill="1" applyBorder="1" applyAlignment="1" applyProtection="1">
      <alignment horizontal="center" vertical="center" wrapText="1"/>
      <protection locked="0"/>
    </xf>
    <xf numFmtId="0" fontId="7" fillId="3" borderId="0" xfId="0" applyFont="1" applyFill="1" applyAlignment="1" applyProtection="1">
      <alignment horizontal="center" vertical="center" wrapText="1"/>
      <protection locked="0"/>
    </xf>
    <xf numFmtId="0" fontId="7" fillId="3" borderId="14" xfId="0" applyFont="1" applyFill="1" applyBorder="1" applyAlignment="1" applyProtection="1">
      <alignment horizontal="center" vertical="center" wrapText="1"/>
      <protection locked="0"/>
    </xf>
    <xf numFmtId="0" fontId="7" fillId="3" borderId="5"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0" borderId="16" xfId="0" applyFont="1" applyBorder="1"/>
    <xf numFmtId="0" fontId="0" fillId="0" borderId="5" xfId="0" applyBorder="1"/>
    <xf numFmtId="49" fontId="7" fillId="0" borderId="3" xfId="0" applyNumberFormat="1" applyFont="1" applyBorder="1" applyAlignment="1">
      <alignment horizontal="right"/>
    </xf>
    <xf numFmtId="49" fontId="7" fillId="0" borderId="4" xfId="0" applyNumberFormat="1" applyFont="1" applyBorder="1" applyAlignment="1">
      <alignment horizontal="right"/>
    </xf>
    <xf numFmtId="49" fontId="7" fillId="0" borderId="13" xfId="0" applyNumberFormat="1" applyFont="1" applyBorder="1" applyAlignment="1">
      <alignment horizontal="right"/>
    </xf>
    <xf numFmtId="49" fontId="7" fillId="0" borderId="14" xfId="0" applyNumberFormat="1" applyFont="1" applyBorder="1" applyAlignment="1">
      <alignment horizontal="right"/>
    </xf>
    <xf numFmtId="49" fontId="7" fillId="0" borderId="3" xfId="0" applyNumberFormat="1" applyFont="1" applyBorder="1" applyAlignment="1">
      <alignment horizontal="right" wrapText="1"/>
    </xf>
    <xf numFmtId="49" fontId="7" fillId="0" borderId="4" xfId="0" applyNumberFormat="1" applyFont="1" applyBorder="1" applyAlignment="1">
      <alignment horizontal="right" wrapText="1"/>
    </xf>
    <xf numFmtId="49" fontId="7" fillId="0" borderId="13" xfId="0" applyNumberFormat="1" applyFont="1" applyBorder="1" applyAlignment="1">
      <alignment horizontal="right" wrapText="1"/>
    </xf>
    <xf numFmtId="49" fontId="7" fillId="0" borderId="14" xfId="0" applyNumberFormat="1" applyFont="1" applyBorder="1" applyAlignment="1">
      <alignment horizontal="right" wrapText="1"/>
    </xf>
    <xf numFmtId="0" fontId="0" fillId="0" borderId="6" xfId="0" applyBorder="1"/>
    <xf numFmtId="0" fontId="0" fillId="0" borderId="13" xfId="0" applyBorder="1" applyAlignment="1">
      <alignment vertical="top" wrapText="1"/>
    </xf>
    <xf numFmtId="0" fontId="0" fillId="0" borderId="0" xfId="0" applyAlignment="1">
      <alignment vertical="top" wrapText="1"/>
    </xf>
    <xf numFmtId="0" fontId="0" fillId="0" borderId="14" xfId="0" applyBorder="1" applyAlignment="1">
      <alignment vertical="top" wrapText="1"/>
    </xf>
    <xf numFmtId="0" fontId="0" fillId="0" borderId="5" xfId="0" applyBorder="1" applyAlignment="1">
      <alignment wrapText="1"/>
    </xf>
    <xf numFmtId="0" fontId="0" fillId="0" borderId="6" xfId="0" applyBorder="1" applyAlignment="1">
      <alignment wrapText="1"/>
    </xf>
    <xf numFmtId="0" fontId="7" fillId="3" borderId="3" xfId="0" applyFont="1" applyFill="1" applyBorder="1" applyAlignment="1" applyProtection="1">
      <alignment horizontal="center" wrapText="1"/>
      <protection locked="0"/>
    </xf>
    <xf numFmtId="0" fontId="7" fillId="3" borderId="2" xfId="0" applyFont="1" applyFill="1" applyBorder="1" applyAlignment="1" applyProtection="1">
      <alignment horizontal="center" wrapText="1"/>
      <protection locked="0"/>
    </xf>
    <xf numFmtId="0" fontId="7" fillId="3" borderId="4" xfId="0" applyFont="1" applyFill="1" applyBorder="1" applyAlignment="1" applyProtection="1">
      <alignment horizontal="center" wrapText="1"/>
      <protection locked="0"/>
    </xf>
    <xf numFmtId="0" fontId="7" fillId="3" borderId="5" xfId="0" applyFont="1" applyFill="1" applyBorder="1" applyAlignment="1" applyProtection="1">
      <alignment horizontal="center" wrapText="1"/>
      <protection locked="0"/>
    </xf>
    <xf numFmtId="0" fontId="7" fillId="3" borderId="1" xfId="0" applyFont="1" applyFill="1" applyBorder="1" applyAlignment="1" applyProtection="1">
      <alignment horizontal="center" wrapText="1"/>
      <protection locked="0"/>
    </xf>
    <xf numFmtId="0" fontId="7" fillId="3" borderId="6" xfId="0" applyFont="1" applyFill="1" applyBorder="1" applyAlignment="1" applyProtection="1">
      <alignment horizontal="center" wrapText="1"/>
      <protection locked="0"/>
    </xf>
    <xf numFmtId="0" fontId="9" fillId="0" borderId="0" xfId="0" applyFont="1" applyAlignment="1">
      <alignment horizontal="center" vertical="center"/>
    </xf>
    <xf numFmtId="0" fontId="0" fillId="0" borderId="0" xfId="0" applyAlignment="1">
      <alignment horizontal="center" vertical="center"/>
    </xf>
    <xf numFmtId="49" fontId="7" fillId="0" borderId="5" xfId="0" applyNumberFormat="1" applyFont="1" applyBorder="1" applyAlignment="1">
      <alignment horizontal="right"/>
    </xf>
    <xf numFmtId="49" fontId="7" fillId="0" borderId="6" xfId="0" applyNumberFormat="1" applyFont="1" applyBorder="1" applyAlignment="1">
      <alignment horizontal="right"/>
    </xf>
    <xf numFmtId="0" fontId="7" fillId="0" borderId="7" xfId="0" applyFont="1" applyBorder="1"/>
    <xf numFmtId="0" fontId="7" fillId="0" borderId="15" xfId="0" applyFont="1" applyBorder="1"/>
    <xf numFmtId="0" fontId="0" fillId="0" borderId="14" xfId="0" applyBorder="1" applyAlignment="1">
      <alignment wrapText="1"/>
    </xf>
    <xf numFmtId="0" fontId="0" fillId="0" borderId="13" xfId="0" applyBorder="1" applyAlignment="1">
      <alignment wrapText="1"/>
    </xf>
    <xf numFmtId="0" fontId="0" fillId="0" borderId="1" xfId="0" applyBorder="1" applyAlignment="1">
      <alignment wrapText="1"/>
    </xf>
    <xf numFmtId="0" fontId="7" fillId="0" borderId="3" xfId="0" applyFont="1" applyBorder="1" applyAlignment="1">
      <alignment wrapText="1"/>
    </xf>
    <xf numFmtId="0" fontId="0" fillId="0" borderId="2" xfId="0" applyBorder="1" applyAlignment="1">
      <alignment wrapText="1"/>
    </xf>
    <xf numFmtId="0" fontId="0" fillId="0" borderId="4" xfId="0" applyBorder="1" applyAlignment="1">
      <alignment wrapText="1"/>
    </xf>
    <xf numFmtId="0" fontId="10" fillId="0" borderId="3"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0" xfId="0" applyFont="1" applyAlignment="1">
      <alignment horizontal="center" vertical="center" wrapText="1"/>
    </xf>
    <xf numFmtId="0" fontId="10" fillId="0" borderId="14"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6" xfId="0" applyFont="1" applyBorder="1" applyAlignment="1">
      <alignment horizontal="center" vertical="center" wrapText="1"/>
    </xf>
    <xf numFmtId="0" fontId="7" fillId="0" borderId="11" xfId="0" applyFont="1" applyBorder="1" applyAlignment="1">
      <alignment vertical="top" wrapText="1"/>
    </xf>
    <xf numFmtId="0" fontId="7" fillId="0" borderId="12" xfId="0" applyFont="1" applyBorder="1" applyAlignment="1">
      <alignment vertical="top" wrapText="1"/>
    </xf>
    <xf numFmtId="0" fontId="0" fillId="0" borderId="12" xfId="0" applyBorder="1" applyAlignment="1">
      <alignment vertical="top" wrapText="1"/>
    </xf>
    <xf numFmtId="0" fontId="0" fillId="0" borderId="17" xfId="0" applyBorder="1" applyAlignment="1">
      <alignment vertical="top" wrapText="1"/>
    </xf>
    <xf numFmtId="0" fontId="7" fillId="3" borderId="11" xfId="0" applyFont="1" applyFill="1" applyBorder="1" applyAlignment="1" applyProtection="1">
      <alignment horizontal="center" vertical="center" wrapText="1"/>
      <protection locked="0"/>
    </xf>
    <xf numFmtId="0" fontId="7" fillId="3" borderId="12" xfId="0" applyFont="1" applyFill="1" applyBorder="1" applyAlignment="1" applyProtection="1">
      <alignment horizontal="center" vertical="center" wrapText="1"/>
      <protection locked="0"/>
    </xf>
    <xf numFmtId="0" fontId="7" fillId="3" borderId="17" xfId="0" applyFont="1" applyFill="1" applyBorder="1" applyAlignment="1" applyProtection="1">
      <alignment horizontal="center" vertical="center" wrapText="1"/>
      <protection locked="0"/>
    </xf>
    <xf numFmtId="49" fontId="7" fillId="0" borderId="2" xfId="0" applyNumberFormat="1" applyFont="1" applyBorder="1" applyAlignment="1">
      <alignment horizontal="right" vertical="top"/>
    </xf>
    <xf numFmtId="49" fontId="7" fillId="0" borderId="0" xfId="0" applyNumberFormat="1" applyFont="1" applyAlignment="1">
      <alignment horizontal="right" vertical="top"/>
    </xf>
    <xf numFmtId="0" fontId="19" fillId="0" borderId="3" xfId="0" applyFont="1" applyBorder="1" applyAlignment="1">
      <alignment horizontal="left" vertical="center" wrapText="1"/>
    </xf>
    <xf numFmtId="0" fontId="19" fillId="0" borderId="2" xfId="0" applyFont="1" applyBorder="1" applyAlignment="1">
      <alignment horizontal="left" vertical="center" wrapText="1"/>
    </xf>
    <xf numFmtId="0" fontId="19" fillId="0" borderId="4" xfId="0" applyFont="1" applyBorder="1" applyAlignment="1">
      <alignment horizontal="left" vertical="center" wrapText="1"/>
    </xf>
    <xf numFmtId="0" fontId="19" fillId="0" borderId="13" xfId="0" applyFont="1" applyBorder="1" applyAlignment="1">
      <alignment horizontal="left" vertical="center" wrapText="1"/>
    </xf>
    <xf numFmtId="0" fontId="19" fillId="0" borderId="0" xfId="0" applyFont="1" applyAlignment="1">
      <alignment horizontal="left" vertical="center" wrapText="1"/>
    </xf>
    <xf numFmtId="0" fontId="19" fillId="0" borderId="14" xfId="0" applyFont="1" applyBorder="1" applyAlignment="1">
      <alignment horizontal="left" vertical="center" wrapText="1"/>
    </xf>
    <xf numFmtId="0" fontId="7" fillId="0" borderId="3" xfId="0" applyFont="1" applyBorder="1" applyAlignment="1">
      <alignment horizontal="left" vertical="top" wrapTex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0" fontId="7" fillId="0" borderId="13" xfId="0" applyFont="1" applyBorder="1" applyAlignment="1">
      <alignment horizontal="left" vertical="top" wrapText="1"/>
    </xf>
    <xf numFmtId="0" fontId="7" fillId="0" borderId="14" xfId="0" applyFont="1" applyBorder="1" applyAlignment="1">
      <alignment horizontal="left" vertical="top" wrapText="1"/>
    </xf>
    <xf numFmtId="0" fontId="7" fillId="3" borderId="1" xfId="0" applyFont="1" applyFill="1" applyBorder="1" applyAlignment="1" applyProtection="1">
      <alignment horizontal="center"/>
      <protection locked="0"/>
    </xf>
    <xf numFmtId="0" fontId="0" fillId="0" borderId="1" xfId="0" applyBorder="1" applyAlignment="1" applyProtection="1">
      <alignment horizontal="center"/>
      <protection locked="0"/>
    </xf>
    <xf numFmtId="0" fontId="7" fillId="3" borderId="0" xfId="0" applyFont="1" applyFill="1" applyAlignment="1" applyProtection="1">
      <alignment horizontal="center"/>
      <protection locked="0"/>
    </xf>
    <xf numFmtId="0" fontId="4" fillId="3" borderId="5" xfId="0" applyFont="1" applyFill="1" applyBorder="1" applyAlignment="1" applyProtection="1">
      <alignment horizontal="center" vertical="center" wrapText="1"/>
      <protection locked="0"/>
    </xf>
    <xf numFmtId="0" fontId="0" fillId="3" borderId="1" xfId="0"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protection locked="0"/>
    </xf>
    <xf numFmtId="0" fontId="0" fillId="0" borderId="1" xfId="0" applyBorder="1" applyAlignment="1" applyProtection="1">
      <alignment horizontal="center" wrapText="1"/>
      <protection locked="0"/>
    </xf>
    <xf numFmtId="0" fontId="0" fillId="3" borderId="6" xfId="0" applyFill="1" applyBorder="1" applyAlignment="1" applyProtection="1">
      <alignment horizontal="center" vertical="center" wrapText="1"/>
      <protection locked="0"/>
    </xf>
    <xf numFmtId="49" fontId="7" fillId="0" borderId="2" xfId="0" applyNumberFormat="1" applyFont="1" applyBorder="1" applyAlignment="1">
      <alignment horizontal="right"/>
    </xf>
    <xf numFmtId="49" fontId="7" fillId="0" borderId="1" xfId="0" applyNumberFormat="1" applyFont="1" applyBorder="1" applyAlignment="1">
      <alignment horizontal="right"/>
    </xf>
    <xf numFmtId="0" fontId="7" fillId="0" borderId="3" xfId="0" applyFont="1" applyBorder="1"/>
    <xf numFmtId="0" fontId="7" fillId="0" borderId="4" xfId="0" applyFont="1" applyBorder="1"/>
    <xf numFmtId="0" fontId="7" fillId="0" borderId="17" xfId="0" applyFont="1" applyBorder="1" applyAlignment="1">
      <alignment vertical="top" wrapText="1"/>
    </xf>
    <xf numFmtId="49" fontId="0" fillId="0" borderId="4" xfId="0" applyNumberFormat="1" applyBorder="1" applyAlignment="1">
      <alignment vertical="top"/>
    </xf>
    <xf numFmtId="49" fontId="0" fillId="0" borderId="13" xfId="0" applyNumberFormat="1" applyBorder="1" applyAlignment="1">
      <alignment vertical="top"/>
    </xf>
    <xf numFmtId="49" fontId="0" fillId="0" borderId="14" xfId="0" applyNumberFormat="1" applyBorder="1" applyAlignment="1">
      <alignment vertical="top"/>
    </xf>
    <xf numFmtId="0" fontId="0" fillId="0" borderId="2" xfId="0" applyBorder="1" applyAlignment="1">
      <alignment vertical="top" wrapText="1"/>
    </xf>
    <xf numFmtId="0" fontId="0" fillId="0" borderId="4" xfId="0" applyBorder="1" applyAlignment="1">
      <alignment vertical="top" wrapText="1"/>
    </xf>
    <xf numFmtId="0" fontId="7" fillId="0" borderId="5" xfId="0" applyFont="1" applyBorder="1" applyAlignment="1">
      <alignment horizontal="right" vertical="center"/>
    </xf>
    <xf numFmtId="0" fontId="0" fillId="0" borderId="11" xfId="0" applyBorder="1" applyAlignment="1" applyProtection="1">
      <alignment horizontal="center" vertical="center" wrapText="1"/>
      <protection locked="0"/>
    </xf>
    <xf numFmtId="0" fontId="0" fillId="0" borderId="12" xfId="0" applyBorder="1" applyAlignment="1" applyProtection="1">
      <alignment horizontal="center" vertical="center" wrapText="1"/>
      <protection locked="0"/>
    </xf>
    <xf numFmtId="0" fontId="0" fillId="0" borderId="17" xfId="0" applyBorder="1" applyAlignment="1" applyProtection="1">
      <alignment horizontal="center" vertical="center" wrapText="1"/>
      <protection locked="0"/>
    </xf>
    <xf numFmtId="0" fontId="7" fillId="0" borderId="13" xfId="0" applyFont="1" applyBorder="1" applyAlignment="1">
      <alignment horizontal="right" vertical="center"/>
    </xf>
    <xf numFmtId="0" fontId="0" fillId="0" borderId="14" xfId="0" applyBorder="1"/>
    <xf numFmtId="0" fontId="7" fillId="0" borderId="11" xfId="0" applyFont="1" applyBorder="1" applyAlignment="1">
      <alignment horizontal="right" vertical="top"/>
    </xf>
    <xf numFmtId="0" fontId="7" fillId="0" borderId="17" xfId="0" applyFont="1" applyBorder="1" applyAlignment="1">
      <alignment horizontal="right" vertical="top"/>
    </xf>
    <xf numFmtId="0" fontId="0" fillId="0" borderId="11" xfId="0" applyBorder="1" applyAlignment="1">
      <alignment vertical="top" wrapText="1"/>
    </xf>
    <xf numFmtId="0" fontId="0" fillId="0" borderId="2" xfId="0" applyBorder="1" applyAlignment="1" applyProtection="1">
      <alignment horizontal="center" wrapText="1"/>
      <protection locked="0"/>
    </xf>
    <xf numFmtId="0" fontId="0" fillId="0" borderId="4" xfId="0" applyBorder="1" applyAlignment="1" applyProtection="1">
      <alignment horizontal="center" wrapText="1"/>
      <protection locked="0"/>
    </xf>
    <xf numFmtId="0" fontId="0" fillId="0" borderId="5" xfId="0" applyBorder="1" applyAlignment="1" applyProtection="1">
      <alignment horizontal="center" wrapText="1"/>
      <protection locked="0"/>
    </xf>
    <xf numFmtId="0" fontId="0" fillId="0" borderId="6" xfId="0" applyBorder="1" applyAlignment="1" applyProtection="1">
      <alignment horizontal="center" wrapText="1"/>
      <protection locked="0"/>
    </xf>
    <xf numFmtId="0" fontId="7" fillId="0" borderId="3" xfId="0" applyFont="1" applyBorder="1" applyAlignment="1">
      <alignment horizontal="right" vertical="top"/>
    </xf>
    <xf numFmtId="0" fontId="7" fillId="0" borderId="5" xfId="0" applyFont="1" applyBorder="1" applyAlignment="1">
      <alignment vertical="top" wrapText="1"/>
    </xf>
    <xf numFmtId="0" fontId="7" fillId="0" borderId="1" xfId="0" applyFont="1" applyBorder="1" applyAlignment="1">
      <alignment vertical="top" wrapText="1"/>
    </xf>
    <xf numFmtId="0" fontId="7" fillId="0" borderId="6" xfId="0" applyFont="1" applyBorder="1" applyAlignment="1">
      <alignment vertical="top" wrapText="1"/>
    </xf>
    <xf numFmtId="0" fontId="7" fillId="0" borderId="4" xfId="0" applyFont="1" applyBorder="1" applyAlignment="1">
      <alignment horizontal="right" vertical="top"/>
    </xf>
    <xf numFmtId="0" fontId="7" fillId="0" borderId="13" xfId="0" applyFont="1" applyBorder="1" applyAlignment="1">
      <alignment horizontal="right" vertical="top"/>
    </xf>
    <xf numFmtId="0" fontId="7" fillId="0" borderId="14" xfId="0" applyFont="1" applyBorder="1" applyAlignment="1">
      <alignment horizontal="right" vertical="top"/>
    </xf>
    <xf numFmtId="0" fontId="0" fillId="0" borderId="5" xfId="0" applyBorder="1" applyAlignment="1">
      <alignment horizontal="right" vertical="top"/>
    </xf>
    <xf numFmtId="0" fontId="0" fillId="0" borderId="6" xfId="0" applyBorder="1" applyAlignment="1">
      <alignment horizontal="right" vertical="top"/>
    </xf>
    <xf numFmtId="0" fontId="7" fillId="0" borderId="6" xfId="0" applyFont="1" applyBorder="1" applyAlignment="1">
      <alignment horizontal="right" vertical="center"/>
    </xf>
    <xf numFmtId="49" fontId="7" fillId="0" borderId="3" xfId="0" applyNumberFormat="1" applyFont="1" applyBorder="1" applyAlignment="1">
      <alignment horizontal="center" vertical="top"/>
    </xf>
    <xf numFmtId="49" fontId="0" fillId="0" borderId="4" xfId="0" applyNumberFormat="1" applyBorder="1" applyAlignment="1">
      <alignment horizontal="center" vertical="top"/>
    </xf>
    <xf numFmtId="49" fontId="0" fillId="0" borderId="13" xfId="0" applyNumberFormat="1" applyBorder="1" applyAlignment="1">
      <alignment horizontal="center" vertical="top"/>
    </xf>
    <xf numFmtId="49" fontId="0" fillId="0" borderId="14" xfId="0" applyNumberFormat="1" applyBorder="1" applyAlignment="1">
      <alignment horizontal="center" vertical="top"/>
    </xf>
    <xf numFmtId="0" fontId="7" fillId="0" borderId="12" xfId="0" applyFont="1" applyBorder="1" applyAlignment="1">
      <alignment horizontal="center" vertical="top"/>
    </xf>
    <xf numFmtId="0" fontId="0" fillId="0" borderId="12" xfId="0" applyBorder="1" applyAlignment="1">
      <alignment horizontal="center" vertical="top"/>
    </xf>
    <xf numFmtId="0" fontId="0" fillId="0" borderId="17" xfId="0" applyBorder="1" applyAlignment="1">
      <alignment horizontal="center" vertical="top"/>
    </xf>
    <xf numFmtId="0" fontId="0" fillId="0" borderId="2" xfId="0" applyBorder="1" applyAlignment="1" applyProtection="1">
      <alignment horizontal="center" vertical="center" wrapText="1"/>
      <protection locked="0"/>
    </xf>
    <xf numFmtId="0" fontId="0" fillId="0" borderId="4" xfId="0" applyBorder="1" applyAlignment="1" applyProtection="1">
      <alignment horizontal="center" vertical="center" wrapText="1"/>
      <protection locked="0"/>
    </xf>
    <xf numFmtId="0" fontId="0" fillId="0" borderId="13" xfId="0"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0" fillId="0" borderId="14" xfId="0" applyBorder="1" applyAlignment="1" applyProtection="1">
      <alignment horizontal="center" vertical="center" wrapText="1"/>
      <protection locked="0"/>
    </xf>
    <xf numFmtId="0" fontId="7" fillId="0" borderId="13" xfId="0" applyFont="1" applyBorder="1" applyAlignment="1">
      <alignment horizontal="center" vertical="top"/>
    </xf>
    <xf numFmtId="0" fontId="0" fillId="0" borderId="14" xfId="0" applyBorder="1" applyAlignment="1">
      <alignment horizontal="center" vertical="top"/>
    </xf>
    <xf numFmtId="49" fontId="7" fillId="0" borderId="11" xfId="0" applyNumberFormat="1" applyFont="1" applyBorder="1" applyAlignment="1">
      <alignment horizontal="center" vertical="top"/>
    </xf>
    <xf numFmtId="49" fontId="0" fillId="0" borderId="11" xfId="0" applyNumberFormat="1" applyBorder="1" applyAlignment="1">
      <alignment horizontal="center" vertical="top"/>
    </xf>
    <xf numFmtId="49" fontId="0" fillId="0" borderId="12" xfId="0" applyNumberFormat="1" applyBorder="1" applyAlignment="1">
      <alignment horizontal="center" vertical="top"/>
    </xf>
    <xf numFmtId="0" fontId="7" fillId="0" borderId="5" xfId="0" applyFont="1" applyBorder="1" applyAlignment="1">
      <alignment horizontal="center" vertical="top"/>
    </xf>
    <xf numFmtId="0" fontId="0" fillId="0" borderId="6" xfId="0" applyBorder="1" applyAlignment="1">
      <alignment horizontal="center" vertical="top"/>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0" fontId="0" fillId="0" borderId="17" xfId="0" applyBorder="1" applyAlignment="1" applyProtection="1">
      <alignment horizontal="center" wrapText="1"/>
      <protection locked="0"/>
    </xf>
    <xf numFmtId="0" fontId="0" fillId="0" borderId="12" xfId="0" applyBorder="1" applyAlignment="1" applyProtection="1">
      <alignment horizontal="center" wrapText="1"/>
      <protection locked="0"/>
    </xf>
    <xf numFmtId="0" fontId="0" fillId="0" borderId="12" xfId="0" applyBorder="1" applyAlignment="1" applyProtection="1">
      <alignment wrapText="1"/>
      <protection locked="0"/>
    </xf>
    <xf numFmtId="0" fontId="0" fillId="0" borderId="17" xfId="0" applyBorder="1" applyAlignment="1" applyProtection="1">
      <alignment wrapText="1"/>
      <protection locked="0"/>
    </xf>
    <xf numFmtId="0" fontId="7" fillId="0" borderId="2" xfId="0" applyFont="1" applyBorder="1" applyAlignment="1">
      <alignment vertical="top"/>
    </xf>
    <xf numFmtId="49" fontId="7" fillId="0" borderId="39" xfId="0" applyNumberFormat="1" applyFont="1" applyBorder="1" applyAlignment="1">
      <alignment horizontal="center" vertical="top"/>
    </xf>
    <xf numFmtId="49" fontId="0" fillId="0" borderId="39" xfId="0" applyNumberFormat="1" applyBorder="1" applyAlignment="1">
      <alignment horizontal="center" vertical="top"/>
    </xf>
    <xf numFmtId="0" fontId="7" fillId="0" borderId="13" xfId="0" applyFont="1" applyBorder="1" applyAlignment="1">
      <alignment horizontal="center" vertical="center"/>
    </xf>
    <xf numFmtId="0" fontId="0" fillId="0" borderId="14" xfId="0" applyBorder="1" applyAlignment="1">
      <alignment horizontal="center"/>
    </xf>
    <xf numFmtId="0" fontId="0" fillId="0" borderId="13" xfId="0" applyBorder="1" applyAlignment="1">
      <alignment horizontal="center"/>
    </xf>
    <xf numFmtId="0" fontId="0" fillId="0" borderId="13" xfId="0" applyBorder="1"/>
    <xf numFmtId="0" fontId="0" fillId="0" borderId="13" xfId="0" applyBorder="1" applyAlignment="1" applyProtection="1">
      <alignment wrapText="1"/>
      <protection locked="0"/>
    </xf>
    <xf numFmtId="0" fontId="0" fillId="0" borderId="0" xfId="0" applyAlignment="1" applyProtection="1">
      <alignment wrapText="1"/>
      <protection locked="0"/>
    </xf>
    <xf numFmtId="0" fontId="0" fillId="0" borderId="14" xfId="0" applyBorder="1" applyAlignment="1" applyProtection="1">
      <alignment wrapText="1"/>
      <protection locked="0"/>
    </xf>
    <xf numFmtId="0" fontId="0" fillId="0" borderId="5" xfId="0" applyBorder="1" applyAlignment="1" applyProtection="1">
      <alignment wrapText="1"/>
      <protection locked="0"/>
    </xf>
    <xf numFmtId="0" fontId="0" fillId="0" borderId="1" xfId="0" applyBorder="1" applyAlignment="1" applyProtection="1">
      <alignment wrapText="1"/>
      <protection locked="0"/>
    </xf>
    <xf numFmtId="0" fontId="0" fillId="0" borderId="6" xfId="0" applyBorder="1" applyAlignment="1" applyProtection="1">
      <alignment wrapText="1"/>
      <protection locked="0"/>
    </xf>
    <xf numFmtId="49" fontId="7" fillId="0" borderId="4" xfId="0" applyNumberFormat="1" applyFont="1" applyBorder="1" applyAlignment="1">
      <alignment horizontal="center" vertical="top"/>
    </xf>
    <xf numFmtId="49" fontId="7" fillId="0" borderId="13" xfId="0" applyNumberFormat="1" applyFont="1" applyBorder="1" applyAlignment="1">
      <alignment horizontal="center" vertical="top"/>
    </xf>
    <xf numFmtId="49" fontId="7" fillId="0" borderId="14" xfId="0" applyNumberFormat="1" applyFont="1" applyBorder="1" applyAlignment="1">
      <alignment horizontal="center" vertical="top"/>
    </xf>
    <xf numFmtId="0" fontId="7" fillId="0" borderId="6" xfId="0" applyFont="1" applyBorder="1" applyAlignment="1">
      <alignment horizontal="center" vertical="top"/>
    </xf>
    <xf numFmtId="0" fontId="18" fillId="0" borderId="3" xfId="0" applyFont="1"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1" xfId="0" applyBorder="1" applyAlignment="1">
      <alignment horizontal="center" vertical="center"/>
    </xf>
    <xf numFmtId="0" fontId="0" fillId="0" borderId="6" xfId="0" applyBorder="1" applyAlignment="1">
      <alignment horizontal="center" vertical="center"/>
    </xf>
    <xf numFmtId="0" fontId="7" fillId="0" borderId="14" xfId="0" applyFont="1" applyBorder="1" applyAlignment="1">
      <alignment horizontal="center" vertical="top"/>
    </xf>
    <xf numFmtId="0" fontId="0" fillId="0" borderId="13" xfId="0" applyBorder="1" applyAlignment="1">
      <alignment horizontal="center" vertical="top"/>
    </xf>
    <xf numFmtId="0" fontId="0" fillId="0" borderId="5" xfId="0" applyBorder="1" applyAlignment="1">
      <alignment horizontal="center" vertical="top"/>
    </xf>
    <xf numFmtId="0" fontId="0" fillId="0" borderId="5" xfId="0" applyBorder="1" applyAlignment="1" applyProtection="1">
      <alignment horizontal="center" vertical="center" wrapText="1"/>
      <protection locked="0"/>
    </xf>
    <xf numFmtId="0" fontId="0" fillId="0" borderId="1" xfId="0"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49" fontId="7" fillId="0" borderId="12" xfId="0" applyNumberFormat="1" applyFont="1" applyBorder="1" applyAlignment="1">
      <alignment horizontal="center" vertical="top"/>
    </xf>
    <xf numFmtId="0" fontId="0" fillId="0" borderId="17" xfId="0" applyBorder="1" applyAlignment="1">
      <alignment vertical="top"/>
    </xf>
    <xf numFmtId="0" fontId="18" fillId="0" borderId="2" xfId="0" applyFont="1" applyBorder="1" applyAlignment="1">
      <alignment horizontal="center" vertical="center"/>
    </xf>
    <xf numFmtId="0" fontId="18" fillId="0" borderId="4" xfId="0" applyFont="1" applyBorder="1" applyAlignment="1">
      <alignment horizontal="center" vertical="center"/>
    </xf>
    <xf numFmtId="0" fontId="18" fillId="0" borderId="5" xfId="0" applyFont="1" applyBorder="1" applyAlignment="1">
      <alignment horizontal="center" vertical="center"/>
    </xf>
    <xf numFmtId="0" fontId="18" fillId="0" borderId="1" xfId="0" applyFont="1" applyBorder="1" applyAlignment="1">
      <alignment horizontal="center" vertical="center"/>
    </xf>
    <xf numFmtId="0" fontId="18" fillId="0" borderId="6" xfId="0" applyFont="1" applyBorder="1" applyAlignment="1">
      <alignment horizontal="center" vertical="center"/>
    </xf>
    <xf numFmtId="49" fontId="7" fillId="3" borderId="11" xfId="0" applyNumberFormat="1" applyFont="1" applyFill="1" applyBorder="1" applyAlignment="1" applyProtection="1">
      <alignment horizontal="center" vertical="center" wrapText="1"/>
      <protection locked="0"/>
    </xf>
    <xf numFmtId="49" fontId="0" fillId="3" borderId="11" xfId="0" applyNumberFormat="1" applyFill="1" applyBorder="1" applyAlignment="1" applyProtection="1">
      <alignment horizontal="center" vertical="center" wrapText="1"/>
      <protection locked="0"/>
    </xf>
    <xf numFmtId="49" fontId="0" fillId="3" borderId="12" xfId="0" applyNumberFormat="1" applyFill="1" applyBorder="1" applyAlignment="1" applyProtection="1">
      <alignment horizontal="center" vertical="center" wrapText="1"/>
      <protection locked="0"/>
    </xf>
    <xf numFmtId="49" fontId="0" fillId="3" borderId="17" xfId="0" applyNumberFormat="1" applyFill="1" applyBorder="1" applyAlignment="1" applyProtection="1">
      <alignment wrapText="1"/>
      <protection locked="0"/>
    </xf>
    <xf numFmtId="0" fontId="7" fillId="0" borderId="7" xfId="0" applyFont="1" applyBorder="1" applyAlignment="1">
      <alignment vertical="top" wrapText="1"/>
    </xf>
    <xf numFmtId="0" fontId="0" fillId="0" borderId="7" xfId="0" applyBorder="1" applyAlignment="1">
      <alignment vertical="top" wrapText="1"/>
    </xf>
    <xf numFmtId="49" fontId="7" fillId="3" borderId="7" xfId="0" applyNumberFormat="1" applyFont="1" applyFill="1" applyBorder="1" applyAlignment="1" applyProtection="1">
      <alignment horizontal="center" vertical="center" wrapText="1"/>
      <protection locked="0"/>
    </xf>
    <xf numFmtId="49" fontId="0" fillId="3" borderId="7" xfId="0" applyNumberFormat="1" applyFill="1" applyBorder="1" applyAlignment="1" applyProtection="1">
      <alignment horizontal="center" vertical="center" wrapText="1"/>
      <protection locked="0"/>
    </xf>
    <xf numFmtId="49" fontId="0" fillId="3" borderId="7" xfId="0" applyNumberFormat="1" applyFill="1" applyBorder="1" applyAlignment="1" applyProtection="1">
      <alignment wrapText="1"/>
      <protection locked="0"/>
    </xf>
    <xf numFmtId="0" fontId="7" fillId="0" borderId="15" xfId="0" applyFont="1" applyBorder="1" applyAlignment="1">
      <alignment vertical="center" wrapText="1"/>
    </xf>
    <xf numFmtId="0" fontId="7" fillId="0" borderId="19" xfId="0" applyFont="1" applyBorder="1" applyAlignment="1">
      <alignment vertical="center" wrapText="1"/>
    </xf>
    <xf numFmtId="0" fontId="7" fillId="0" borderId="20" xfId="0" applyFont="1" applyBorder="1" applyAlignment="1">
      <alignment vertical="center" wrapText="1"/>
    </xf>
    <xf numFmtId="49" fontId="0" fillId="0" borderId="17" xfId="0" applyNumberFormat="1" applyBorder="1" applyAlignment="1">
      <alignment horizontal="center" vertical="top"/>
    </xf>
    <xf numFmtId="49" fontId="7" fillId="0" borderId="5" xfId="0" applyNumberFormat="1" applyFont="1" applyBorder="1" applyAlignment="1">
      <alignment horizontal="center" vertical="top"/>
    </xf>
    <xf numFmtId="49" fontId="7" fillId="0" borderId="6" xfId="0" applyNumberFormat="1" applyFont="1" applyBorder="1" applyAlignment="1">
      <alignment horizontal="center" vertical="top"/>
    </xf>
    <xf numFmtId="49" fontId="7" fillId="3" borderId="3" xfId="0" applyNumberFormat="1" applyFont="1" applyFill="1" applyBorder="1" applyAlignment="1" applyProtection="1">
      <alignment horizontal="center" vertical="center" wrapText="1"/>
      <protection locked="0"/>
    </xf>
    <xf numFmtId="49" fontId="7" fillId="3" borderId="2" xfId="0" applyNumberFormat="1" applyFont="1" applyFill="1" applyBorder="1" applyAlignment="1" applyProtection="1">
      <alignment horizontal="center" vertical="center" wrapText="1"/>
      <protection locked="0"/>
    </xf>
    <xf numFmtId="49" fontId="7" fillId="3" borderId="4" xfId="0" applyNumberFormat="1" applyFont="1" applyFill="1" applyBorder="1" applyAlignment="1" applyProtection="1">
      <alignment horizontal="center" vertical="center" wrapText="1"/>
      <protection locked="0"/>
    </xf>
    <xf numFmtId="49" fontId="7" fillId="3" borderId="13" xfId="0" applyNumberFormat="1" applyFont="1" applyFill="1" applyBorder="1" applyAlignment="1" applyProtection="1">
      <alignment horizontal="center" vertical="center" wrapText="1"/>
      <protection locked="0"/>
    </xf>
    <xf numFmtId="49" fontId="7" fillId="3" borderId="0" xfId="0" applyNumberFormat="1" applyFont="1" applyFill="1" applyAlignment="1" applyProtection="1">
      <alignment horizontal="center" vertical="center" wrapText="1"/>
      <protection locked="0"/>
    </xf>
    <xf numFmtId="49" fontId="7" fillId="3" borderId="14" xfId="0" applyNumberFormat="1" applyFont="1" applyFill="1" applyBorder="1" applyAlignment="1" applyProtection="1">
      <alignment horizontal="center" vertical="center" wrapText="1"/>
      <protection locked="0"/>
    </xf>
    <xf numFmtId="49" fontId="7" fillId="3" borderId="5" xfId="0" applyNumberFormat="1" applyFont="1" applyFill="1" applyBorder="1" applyAlignment="1" applyProtection="1">
      <alignment horizontal="center" vertical="center" wrapText="1"/>
      <protection locked="0"/>
    </xf>
    <xf numFmtId="49" fontId="7" fillId="3" borderId="1" xfId="0" applyNumberFormat="1" applyFont="1" applyFill="1" applyBorder="1" applyAlignment="1" applyProtection="1">
      <alignment horizontal="center" vertical="center" wrapText="1"/>
      <protection locked="0"/>
    </xf>
    <xf numFmtId="49" fontId="7" fillId="3" borderId="6" xfId="0" applyNumberFormat="1" applyFont="1" applyFill="1" applyBorder="1" applyAlignment="1" applyProtection="1">
      <alignment horizontal="center" vertical="center" wrapText="1"/>
      <protection locked="0"/>
    </xf>
    <xf numFmtId="0" fontId="8" fillId="0" borderId="19" xfId="0" applyFont="1" applyBorder="1" applyAlignment="1">
      <alignment vertical="center" wrapText="1"/>
    </xf>
    <xf numFmtId="0" fontId="8" fillId="0" borderId="20" xfId="0" applyFont="1" applyBorder="1" applyAlignment="1">
      <alignment vertical="center" wrapText="1"/>
    </xf>
    <xf numFmtId="0" fontId="9" fillId="0" borderId="15" xfId="0" applyFont="1" applyBorder="1" applyAlignment="1">
      <alignment horizontal="center" vertical="center"/>
    </xf>
    <xf numFmtId="0" fontId="9" fillId="0" borderId="19" xfId="0" applyFont="1"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49" fontId="7" fillId="0" borderId="3" xfId="0" applyNumberFormat="1" applyFont="1" applyBorder="1" applyAlignment="1">
      <alignment horizontal="right" vertical="center"/>
    </xf>
    <xf numFmtId="49" fontId="0" fillId="0" borderId="4" xfId="0" applyNumberFormat="1" applyBorder="1" applyAlignment="1">
      <alignment vertical="center"/>
    </xf>
    <xf numFmtId="49" fontId="0" fillId="0" borderId="13" xfId="0" applyNumberFormat="1" applyBorder="1" applyAlignment="1">
      <alignment vertical="center"/>
    </xf>
    <xf numFmtId="49" fontId="0" fillId="0" borderId="14" xfId="0" applyNumberFormat="1" applyBorder="1" applyAlignment="1">
      <alignment vertical="center"/>
    </xf>
    <xf numFmtId="0" fontId="7" fillId="0" borderId="3" xfId="0" applyFont="1" applyBorder="1" applyAlignment="1">
      <alignment vertical="center" wrapText="1"/>
    </xf>
    <xf numFmtId="0" fontId="0" fillId="0" borderId="2" xfId="0" applyBorder="1" applyAlignment="1">
      <alignment vertical="center" wrapText="1"/>
    </xf>
    <xf numFmtId="0" fontId="0" fillId="0" borderId="4" xfId="0" applyBorder="1" applyAlignment="1">
      <alignment vertical="center" wrapText="1"/>
    </xf>
    <xf numFmtId="0" fontId="0" fillId="0" borderId="13" xfId="0" applyBorder="1" applyAlignment="1">
      <alignment vertical="center" wrapText="1"/>
    </xf>
    <xf numFmtId="0" fontId="0" fillId="0" borderId="0" xfId="0" applyAlignment="1">
      <alignment vertical="center" wrapText="1"/>
    </xf>
    <xf numFmtId="0" fontId="0" fillId="0" borderId="14" xfId="0" applyBorder="1" applyAlignment="1">
      <alignment vertical="center" wrapText="1"/>
    </xf>
    <xf numFmtId="49" fontId="7" fillId="0" borderId="11" xfId="0" applyNumberFormat="1" applyFont="1" applyBorder="1" applyAlignment="1">
      <alignment horizontal="right" vertical="center"/>
    </xf>
    <xf numFmtId="49" fontId="0" fillId="0" borderId="11" xfId="0" applyNumberFormat="1" applyBorder="1" applyAlignment="1">
      <alignment vertical="center"/>
    </xf>
    <xf numFmtId="49" fontId="0" fillId="0" borderId="17" xfId="0" applyNumberFormat="1" applyBorder="1" applyAlignment="1">
      <alignment vertical="center"/>
    </xf>
    <xf numFmtId="0" fontId="7" fillId="0" borderId="11" xfId="0" applyFont="1" applyBorder="1" applyAlignment="1">
      <alignment vertical="center" wrapText="1"/>
    </xf>
    <xf numFmtId="0" fontId="0" fillId="0" borderId="11" xfId="0" applyBorder="1" applyAlignment="1">
      <alignment vertical="center" wrapText="1"/>
    </xf>
    <xf numFmtId="0" fontId="0" fillId="0" borderId="17" xfId="0" applyBorder="1" applyAlignment="1">
      <alignment vertical="center" wrapText="1"/>
    </xf>
    <xf numFmtId="49" fontId="0" fillId="0" borderId="11" xfId="0" applyNumberFormat="1" applyBorder="1" applyAlignment="1">
      <alignment horizontal="right" vertical="center"/>
    </xf>
    <xf numFmtId="49" fontId="0" fillId="0" borderId="17" xfId="0" applyNumberFormat="1" applyBorder="1" applyAlignment="1">
      <alignment horizontal="right" vertical="center"/>
    </xf>
    <xf numFmtId="0" fontId="0" fillId="0" borderId="4" xfId="0" applyBorder="1" applyAlignment="1">
      <alignment vertical="center"/>
    </xf>
    <xf numFmtId="0" fontId="0" fillId="0" borderId="13" xfId="0" applyBorder="1" applyAlignment="1">
      <alignment vertical="center"/>
    </xf>
    <xf numFmtId="0" fontId="0" fillId="0" borderId="14" xfId="0" applyBorder="1" applyAlignment="1">
      <alignment vertical="center"/>
    </xf>
    <xf numFmtId="0" fontId="0" fillId="0" borderId="5" xfId="0" applyBorder="1" applyAlignment="1">
      <alignment vertical="center" wrapText="1"/>
    </xf>
    <xf numFmtId="0" fontId="0" fillId="0" borderId="1" xfId="0" applyBorder="1" applyAlignment="1">
      <alignment vertical="center" wrapText="1"/>
    </xf>
    <xf numFmtId="0" fontId="0" fillId="0" borderId="6" xfId="0" applyBorder="1" applyAlignment="1">
      <alignment vertical="center" wrapText="1"/>
    </xf>
    <xf numFmtId="49" fontId="0" fillId="3" borderId="2" xfId="0" applyNumberFormat="1" applyFill="1" applyBorder="1" applyAlignment="1" applyProtection="1">
      <alignment horizontal="center" vertical="center" wrapText="1"/>
      <protection locked="0"/>
    </xf>
    <xf numFmtId="49" fontId="0" fillId="3" borderId="4" xfId="0" applyNumberFormat="1" applyFill="1" applyBorder="1" applyAlignment="1" applyProtection="1">
      <alignment horizontal="center" vertical="center" wrapText="1"/>
      <protection locked="0"/>
    </xf>
    <xf numFmtId="49" fontId="0" fillId="3" borderId="13" xfId="0" applyNumberFormat="1" applyFill="1" applyBorder="1" applyAlignment="1" applyProtection="1">
      <alignment horizontal="center" vertical="center" wrapText="1"/>
      <protection locked="0"/>
    </xf>
    <xf numFmtId="49" fontId="0" fillId="3" borderId="0" xfId="0" applyNumberFormat="1" applyFill="1" applyAlignment="1" applyProtection="1">
      <alignment horizontal="center" vertical="center" wrapText="1"/>
      <protection locked="0"/>
    </xf>
    <xf numFmtId="49" fontId="0" fillId="3" borderId="14" xfId="0" applyNumberFormat="1" applyFill="1" applyBorder="1" applyAlignment="1" applyProtection="1">
      <alignment horizontal="center" vertical="center" wrapText="1"/>
      <protection locked="0"/>
    </xf>
    <xf numFmtId="49" fontId="0" fillId="0" borderId="5" xfId="0" applyNumberFormat="1" applyBorder="1" applyAlignment="1" applyProtection="1">
      <alignment horizontal="center" vertical="center" wrapText="1"/>
      <protection locked="0"/>
    </xf>
    <xf numFmtId="49" fontId="0" fillId="0" borderId="1" xfId="0" applyNumberFormat="1" applyBorder="1" applyAlignment="1" applyProtection="1">
      <alignment horizontal="center" vertical="center" wrapText="1"/>
      <protection locked="0"/>
    </xf>
    <xf numFmtId="49" fontId="0" fillId="0" borderId="6" xfId="0" applyNumberFormat="1" applyBorder="1" applyAlignment="1" applyProtection="1">
      <alignment horizontal="center" vertical="center" wrapText="1"/>
      <protection locked="0"/>
    </xf>
    <xf numFmtId="0" fontId="0" fillId="0" borderId="5" xfId="0" applyBorder="1" applyAlignment="1">
      <alignment vertical="center"/>
    </xf>
    <xf numFmtId="0" fontId="0" fillId="0" borderId="6" xfId="0" applyBorder="1" applyAlignment="1">
      <alignment vertical="center"/>
    </xf>
    <xf numFmtId="49" fontId="0" fillId="0" borderId="12" xfId="0" applyNumberFormat="1" applyBorder="1" applyAlignment="1">
      <alignment vertical="center"/>
    </xf>
    <xf numFmtId="49" fontId="0" fillId="0" borderId="5" xfId="0" applyNumberFormat="1" applyBorder="1" applyAlignment="1">
      <alignment vertical="center"/>
    </xf>
    <xf numFmtId="49" fontId="0" fillId="0" borderId="6" xfId="0" applyNumberFormat="1" applyBorder="1" applyAlignment="1">
      <alignment vertical="center"/>
    </xf>
    <xf numFmtId="49" fontId="7" fillId="0" borderId="11" xfId="0" applyNumberFormat="1" applyFont="1" applyBorder="1" applyAlignment="1">
      <alignment horizontal="right"/>
    </xf>
    <xf numFmtId="49" fontId="0" fillId="0" borderId="11" xfId="0" applyNumberFormat="1" applyBorder="1"/>
    <xf numFmtId="49" fontId="0" fillId="0" borderId="17" xfId="0" applyNumberFormat="1" applyBorder="1"/>
    <xf numFmtId="0" fontId="7" fillId="3" borderId="11" xfId="0" applyFont="1" applyFill="1" applyBorder="1" applyAlignment="1" applyProtection="1">
      <alignment wrapText="1"/>
      <protection locked="0"/>
    </xf>
    <xf numFmtId="0" fontId="0" fillId="3" borderId="11" xfId="0" applyFill="1" applyBorder="1" applyAlignment="1" applyProtection="1">
      <alignment wrapText="1"/>
      <protection locked="0"/>
    </xf>
    <xf numFmtId="0" fontId="0" fillId="3" borderId="17" xfId="0" applyFill="1" applyBorder="1" applyAlignment="1" applyProtection="1">
      <alignment wrapText="1"/>
      <protection locked="0"/>
    </xf>
    <xf numFmtId="49" fontId="0" fillId="3" borderId="17" xfId="0" applyNumberFormat="1" applyFill="1" applyBorder="1" applyAlignment="1" applyProtection="1">
      <alignment horizontal="center" vertical="center" wrapText="1"/>
      <protection locked="0"/>
    </xf>
    <xf numFmtId="49" fontId="19" fillId="0" borderId="3" xfId="0" applyNumberFormat="1" applyFont="1"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30" fillId="0" borderId="0" xfId="0" applyFont="1" applyAlignment="1">
      <alignment horizontal="center" vertical="center"/>
    </xf>
    <xf numFmtId="0" fontId="7" fillId="0" borderId="0" xfId="0" applyFont="1" applyAlignment="1">
      <alignment vertical="center" wrapText="1"/>
    </xf>
    <xf numFmtId="49" fontId="7" fillId="0" borderId="0" xfId="0" applyNumberFormat="1" applyFont="1" applyAlignment="1">
      <alignment horizontal="center" vertical="top"/>
    </xf>
    <xf numFmtId="0" fontId="7" fillId="0" borderId="0" xfId="0" applyFont="1" applyAlignment="1">
      <alignment horizontal="center" vertical="top"/>
    </xf>
    <xf numFmtId="0" fontId="0" fillId="0" borderId="0" xfId="0" applyAlignment="1">
      <alignment horizontal="center" vertical="top"/>
    </xf>
    <xf numFmtId="0" fontId="22" fillId="3" borderId="15" xfId="0" applyFont="1" applyFill="1" applyBorder="1" applyProtection="1">
      <protection locked="0"/>
    </xf>
    <xf numFmtId="0" fontId="0" fillId="3" borderId="19" xfId="0" applyFill="1" applyBorder="1" applyProtection="1">
      <protection locked="0"/>
    </xf>
    <xf numFmtId="0" fontId="0" fillId="3" borderId="20" xfId="0" applyFill="1" applyBorder="1" applyProtection="1">
      <protection locked="0"/>
    </xf>
    <xf numFmtId="3" fontId="21" fillId="3" borderId="15" xfId="0" applyNumberFormat="1" applyFont="1" applyFill="1" applyBorder="1" applyAlignment="1" applyProtection="1">
      <alignment horizontal="center"/>
      <protection locked="0"/>
    </xf>
    <xf numFmtId="3" fontId="21" fillId="3" borderId="19" xfId="0" applyNumberFormat="1" applyFont="1" applyFill="1" applyBorder="1" applyAlignment="1" applyProtection="1">
      <alignment horizontal="center"/>
      <protection locked="0"/>
    </xf>
    <xf numFmtId="3" fontId="21" fillId="3" borderId="20" xfId="0" applyNumberFormat="1" applyFont="1" applyFill="1" applyBorder="1" applyAlignment="1" applyProtection="1">
      <alignment horizontal="center"/>
      <protection locked="0"/>
    </xf>
    <xf numFmtId="0" fontId="22" fillId="3" borderId="32" xfId="0" applyFont="1" applyFill="1" applyBorder="1" applyProtection="1">
      <protection locked="0"/>
    </xf>
    <xf numFmtId="0" fontId="0" fillId="3" borderId="33" xfId="0" applyFill="1" applyBorder="1" applyProtection="1">
      <protection locked="0"/>
    </xf>
    <xf numFmtId="0" fontId="0" fillId="3" borderId="34" xfId="0" applyFill="1" applyBorder="1" applyProtection="1">
      <protection locked="0"/>
    </xf>
    <xf numFmtId="3" fontId="21" fillId="3" borderId="32" xfId="0" applyNumberFormat="1" applyFont="1" applyFill="1" applyBorder="1" applyAlignment="1" applyProtection="1">
      <alignment horizontal="center"/>
      <protection locked="0"/>
    </xf>
    <xf numFmtId="3" fontId="21" fillId="3" borderId="33" xfId="0" applyNumberFormat="1" applyFont="1" applyFill="1" applyBorder="1" applyAlignment="1" applyProtection="1">
      <alignment horizontal="center"/>
      <protection locked="0"/>
    </xf>
    <xf numFmtId="3" fontId="21" fillId="3" borderId="34" xfId="0" applyNumberFormat="1" applyFont="1" applyFill="1" applyBorder="1" applyAlignment="1" applyProtection="1">
      <alignment horizontal="center"/>
      <protection locked="0"/>
    </xf>
    <xf numFmtId="0" fontId="4" fillId="0" borderId="0" xfId="0" applyFont="1" applyAlignment="1">
      <alignment textRotation="90" wrapText="1"/>
    </xf>
    <xf numFmtId="0" fontId="25" fillId="0" borderId="15" xfId="0" applyFont="1" applyBorder="1"/>
    <xf numFmtId="0" fontId="6" fillId="0" borderId="19" xfId="0" applyFont="1" applyBorder="1"/>
    <xf numFmtId="0" fontId="6" fillId="0" borderId="20" xfId="0" applyFont="1" applyBorder="1"/>
    <xf numFmtId="0" fontId="22" fillId="0" borderId="15" xfId="0" applyFont="1" applyBorder="1"/>
    <xf numFmtId="0" fontId="0" fillId="0" borderId="19" xfId="0" applyBorder="1"/>
    <xf numFmtId="0" fontId="0" fillId="0" borderId="20" xfId="0" applyBorder="1"/>
    <xf numFmtId="0" fontId="22" fillId="3" borderId="19" xfId="0" applyFont="1" applyFill="1" applyBorder="1" applyProtection="1">
      <protection locked="0"/>
    </xf>
    <xf numFmtId="0" fontId="22" fillId="3" borderId="20" xfId="0" applyFont="1" applyFill="1" applyBorder="1" applyProtection="1">
      <protection locked="0"/>
    </xf>
    <xf numFmtId="0" fontId="26" fillId="0" borderId="19" xfId="0" applyFont="1" applyBorder="1"/>
    <xf numFmtId="0" fontId="26" fillId="0" borderId="20" xfId="0" applyFont="1" applyBorder="1"/>
    <xf numFmtId="0" fontId="22" fillId="9" borderId="15" xfId="0" applyFont="1" applyFill="1" applyBorder="1"/>
    <xf numFmtId="0" fontId="0" fillId="9" borderId="19" xfId="0" applyFill="1" applyBorder="1"/>
    <xf numFmtId="0" fontId="0" fillId="9" borderId="20" xfId="0" applyFill="1" applyBorder="1"/>
    <xf numFmtId="3" fontId="21" fillId="0" borderId="15" xfId="0" applyNumberFormat="1" applyFont="1" applyBorder="1" applyAlignment="1">
      <alignment horizontal="center"/>
    </xf>
    <xf numFmtId="3" fontId="21" fillId="0" borderId="19" xfId="0" applyNumberFormat="1" applyFont="1" applyBorder="1" applyAlignment="1">
      <alignment horizontal="center"/>
    </xf>
    <xf numFmtId="3" fontId="21" fillId="0" borderId="20" xfId="0" applyNumberFormat="1" applyFont="1" applyBorder="1" applyAlignment="1">
      <alignment horizontal="center"/>
    </xf>
    <xf numFmtId="0" fontId="21" fillId="0" borderId="7" xfId="0" applyFont="1" applyBorder="1" applyAlignment="1">
      <alignment horizontal="center" vertical="center" textRotation="90" wrapText="1"/>
    </xf>
    <xf numFmtId="0" fontId="4" fillId="0" borderId="1" xfId="0" applyFont="1" applyBorder="1" applyAlignment="1">
      <alignment horizontal="center"/>
    </xf>
    <xf numFmtId="0" fontId="4" fillId="0" borderId="0" xfId="0" applyFont="1" applyAlignment="1">
      <alignment horizontal="right"/>
    </xf>
    <xf numFmtId="0" fontId="4" fillId="0" borderId="7" xfId="0" applyFont="1" applyBorder="1" applyAlignment="1">
      <alignment horizontal="center" vertical="center" textRotation="90" wrapText="1"/>
    </xf>
    <xf numFmtId="0" fontId="0" fillId="0" borderId="7" xfId="0" applyBorder="1" applyAlignment="1">
      <alignment horizontal="center" vertical="center" wrapText="1"/>
    </xf>
    <xf numFmtId="0" fontId="22" fillId="0" borderId="7" xfId="0" applyFont="1" applyBorder="1" applyAlignment="1">
      <alignment horizontal="center" vertical="center" textRotation="90" wrapText="1"/>
    </xf>
    <xf numFmtId="0" fontId="23" fillId="0" borderId="15" xfId="0" applyFont="1" applyBorder="1" applyAlignment="1">
      <alignment horizontal="center" vertical="center" wrapText="1"/>
    </xf>
    <xf numFmtId="0" fontId="4" fillId="0" borderId="21" xfId="0" applyFont="1" applyBorder="1" applyAlignment="1">
      <alignment horizontal="center" vertical="center" textRotation="90"/>
    </xf>
    <xf numFmtId="0" fontId="18" fillId="0" borderId="1" xfId="0" applyFont="1" applyBorder="1" applyAlignment="1">
      <alignment horizontal="center"/>
    </xf>
    <xf numFmtId="0" fontId="6" fillId="0" borderId="1" xfId="0" applyFont="1" applyBorder="1" applyAlignment="1">
      <alignment horizontal="center"/>
    </xf>
    <xf numFmtId="0" fontId="4" fillId="0" borderId="38" xfId="0" applyFont="1" applyBorder="1"/>
    <xf numFmtId="0" fontId="4" fillId="0" borderId="0" xfId="0" applyFont="1" applyAlignment="1">
      <alignment horizontal="center" vertical="center" textRotation="90"/>
    </xf>
    <xf numFmtId="0" fontId="24" fillId="0" borderId="11" xfId="0" applyFont="1" applyBorder="1" applyAlignment="1">
      <alignment horizontal="center" vertical="center" wrapText="1"/>
    </xf>
    <xf numFmtId="0" fontId="24" fillId="0" borderId="17"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7" xfId="0" applyFont="1" applyBorder="1" applyAlignment="1">
      <alignment horizontal="center" vertical="center" wrapText="1"/>
    </xf>
    <xf numFmtId="14" fontId="7" fillId="0" borderId="0" xfId="0" applyNumberFormat="1" applyFont="1" applyAlignment="1" applyProtection="1">
      <alignment horizontal="left"/>
      <protection locked="0"/>
    </xf>
    <xf numFmtId="0" fontId="4" fillId="0" borderId="2" xfId="0" applyFont="1" applyBorder="1" applyAlignment="1">
      <alignment horizontal="center"/>
    </xf>
    <xf numFmtId="0" fontId="4" fillId="0" borderId="11" xfId="0" applyFont="1" applyBorder="1" applyAlignment="1">
      <alignment vertical="center" wrapText="1"/>
    </xf>
    <xf numFmtId="0" fontId="4" fillId="0" borderId="17" xfId="0" applyFont="1" applyBorder="1" applyAlignment="1">
      <alignment vertical="center" wrapText="1"/>
    </xf>
    <xf numFmtId="3" fontId="4" fillId="0" borderId="11" xfId="0" applyNumberFormat="1" applyFont="1" applyBorder="1" applyAlignment="1">
      <alignment horizontal="center" vertical="center" wrapText="1"/>
    </xf>
    <xf numFmtId="3" fontId="4" fillId="0" borderId="17" xfId="0" applyNumberFormat="1" applyFont="1" applyBorder="1" applyAlignment="1">
      <alignment horizontal="center" vertical="center" wrapText="1"/>
    </xf>
    <xf numFmtId="3" fontId="0" fillId="0" borderId="11" xfId="0" applyNumberFormat="1" applyBorder="1" applyAlignment="1">
      <alignment horizontal="center" vertical="center" wrapText="1"/>
    </xf>
    <xf numFmtId="3" fontId="0" fillId="0" borderId="17" xfId="0" applyNumberFormat="1" applyBorder="1" applyAlignment="1">
      <alignment horizontal="center" vertical="center" wrapText="1"/>
    </xf>
    <xf numFmtId="2" fontId="4" fillId="0" borderId="11" xfId="0" applyNumberFormat="1" applyFont="1" applyBorder="1" applyAlignment="1">
      <alignment horizontal="center" vertical="center" wrapText="1"/>
    </xf>
    <xf numFmtId="2" fontId="4" fillId="0" borderId="17" xfId="0" applyNumberFormat="1" applyFont="1" applyBorder="1" applyAlignment="1">
      <alignment horizontal="center" vertical="center" wrapText="1"/>
    </xf>
    <xf numFmtId="0" fontId="4" fillId="0" borderId="3" xfId="0" applyFont="1" applyBorder="1" applyAlignment="1">
      <alignment vertical="center" wrapText="1"/>
    </xf>
    <xf numFmtId="0" fontId="4" fillId="0" borderId="2" xfId="0" applyFont="1" applyBorder="1" applyAlignment="1">
      <alignment vertical="center" wrapText="1"/>
    </xf>
    <xf numFmtId="0" fontId="4" fillId="0" borderId="4" xfId="0" applyFont="1" applyBorder="1" applyAlignment="1">
      <alignment vertical="center" wrapText="1"/>
    </xf>
    <xf numFmtId="0" fontId="4" fillId="0" borderId="5" xfId="0" applyFont="1" applyBorder="1" applyAlignment="1">
      <alignment vertical="center" wrapText="1"/>
    </xf>
    <xf numFmtId="0" fontId="4" fillId="0" borderId="1" xfId="0" applyFont="1" applyBorder="1" applyAlignment="1">
      <alignment vertical="center" wrapText="1"/>
    </xf>
    <xf numFmtId="0" fontId="4" fillId="0" borderId="6" xfId="0" applyFont="1" applyBorder="1" applyAlignment="1">
      <alignment vertical="center" wrapText="1"/>
    </xf>
    <xf numFmtId="2" fontId="4" fillId="0" borderId="2" xfId="0" applyNumberFormat="1" applyFont="1" applyBorder="1" applyAlignment="1">
      <alignment horizontal="center" vertical="center"/>
    </xf>
    <xf numFmtId="2" fontId="27" fillId="0" borderId="24" xfId="0" applyNumberFormat="1" applyFont="1" applyBorder="1" applyAlignment="1">
      <alignment horizontal="center"/>
    </xf>
    <xf numFmtId="2" fontId="0" fillId="0" borderId="19" xfId="0" applyNumberFormat="1" applyBorder="1" applyAlignment="1">
      <alignment horizontal="center"/>
    </xf>
    <xf numFmtId="2" fontId="0" fillId="0" borderId="25" xfId="0" applyNumberFormat="1" applyBorder="1" applyAlignment="1">
      <alignment horizontal="center"/>
    </xf>
    <xf numFmtId="0" fontId="0" fillId="0" borderId="19" xfId="0" applyBorder="1" applyAlignment="1">
      <alignment horizontal="center"/>
    </xf>
    <xf numFmtId="0" fontId="0" fillId="0" borderId="25" xfId="0" applyBorder="1" applyAlignment="1">
      <alignment horizontal="center"/>
    </xf>
    <xf numFmtId="0" fontId="24" fillId="0" borderId="21" xfId="0" applyFont="1" applyBorder="1" applyAlignment="1">
      <alignment horizontal="center" vertical="center" textRotation="90"/>
    </xf>
    <xf numFmtId="14" fontId="7" fillId="0" borderId="0" xfId="0" applyNumberFormat="1" applyFont="1" applyAlignment="1">
      <alignment horizontal="left"/>
    </xf>
    <xf numFmtId="0" fontId="28" fillId="0" borderId="7" xfId="0" applyFont="1" applyBorder="1" applyAlignment="1">
      <alignment horizontal="center" vertical="center" textRotation="90" wrapText="1"/>
    </xf>
    <xf numFmtId="0" fontId="24" fillId="0" borderId="26" xfId="0" applyFont="1" applyBorder="1" applyAlignment="1">
      <alignment horizontal="center" vertical="center" textRotation="90"/>
    </xf>
    <xf numFmtId="0" fontId="24" fillId="0" borderId="2" xfId="0" applyFont="1" applyBorder="1" applyAlignment="1">
      <alignment horizontal="center" vertical="center" textRotation="90"/>
    </xf>
    <xf numFmtId="0" fontId="24" fillId="0" borderId="27" xfId="0" applyFont="1" applyBorder="1" applyAlignment="1">
      <alignment horizontal="center" vertical="center" textRotation="90"/>
    </xf>
    <xf numFmtId="0" fontId="24" fillId="0" borderId="28" xfId="0" applyFont="1" applyBorder="1" applyAlignment="1">
      <alignment horizontal="center" vertical="center" textRotation="90"/>
    </xf>
    <xf numFmtId="0" fontId="24" fillId="0" borderId="0" xfId="0" applyFont="1" applyAlignment="1">
      <alignment horizontal="center" vertical="center" textRotation="90"/>
    </xf>
    <xf numFmtId="0" fontId="24" fillId="0" borderId="29" xfId="0" applyFont="1" applyBorder="1" applyAlignment="1">
      <alignment horizontal="center" vertical="center" textRotation="90"/>
    </xf>
    <xf numFmtId="0" fontId="24" fillId="0" borderId="30" xfId="0" applyFont="1" applyBorder="1" applyAlignment="1">
      <alignment horizontal="center" vertical="center" textRotation="90"/>
    </xf>
    <xf numFmtId="0" fontId="24" fillId="0" borderId="1" xfId="0" applyFont="1" applyBorder="1" applyAlignment="1">
      <alignment horizontal="center" vertical="center" textRotation="90"/>
    </xf>
    <xf numFmtId="0" fontId="24" fillId="0" borderId="31" xfId="0" applyFont="1" applyBorder="1" applyAlignment="1">
      <alignment horizontal="center" vertical="center" textRotation="90"/>
    </xf>
    <xf numFmtId="2" fontId="27" fillId="0" borderId="19" xfId="0" applyNumberFormat="1" applyFont="1" applyBorder="1" applyAlignment="1">
      <alignment horizontal="center"/>
    </xf>
    <xf numFmtId="2" fontId="27" fillId="0" borderId="25" xfId="0" applyNumberFormat="1" applyFont="1" applyBorder="1" applyAlignment="1">
      <alignment horizontal="center"/>
    </xf>
    <xf numFmtId="2" fontId="4" fillId="0" borderId="0" xfId="0" applyNumberFormat="1" applyFont="1"/>
    <xf numFmtId="0" fontId="4" fillId="0" borderId="2" xfId="0" applyFont="1" applyBorder="1" applyAlignment="1">
      <alignment horizontal="right" vertical="center"/>
    </xf>
    <xf numFmtId="0" fontId="0" fillId="0" borderId="2" xfId="0" applyBorder="1" applyAlignment="1">
      <alignment horizontal="right"/>
    </xf>
    <xf numFmtId="0" fontId="0" fillId="0" borderId="0" xfId="0" applyAlignment="1">
      <alignment horizontal="right"/>
    </xf>
    <xf numFmtId="14" fontId="7" fillId="0" borderId="1" xfId="0" applyNumberFormat="1" applyFont="1" applyBorder="1" applyAlignment="1">
      <alignment horizontal="center"/>
    </xf>
    <xf numFmtId="0" fontId="24" fillId="0" borderId="11" xfId="0" applyFont="1" applyBorder="1" applyAlignment="1">
      <alignment horizontal="center" vertical="center" textRotation="90" wrapText="1"/>
    </xf>
    <xf numFmtId="0" fontId="6" fillId="0" borderId="12" xfId="0" applyFont="1" applyBorder="1" applyAlignment="1">
      <alignment horizontal="center" vertical="center" textRotation="90" wrapText="1"/>
    </xf>
    <xf numFmtId="0" fontId="6" fillId="0" borderId="17" xfId="0" applyFont="1" applyBorder="1" applyAlignment="1">
      <alignment horizontal="center" vertical="center" textRotation="90" wrapText="1"/>
    </xf>
    <xf numFmtId="0" fontId="4" fillId="0" borderId="2" xfId="0" applyFont="1" applyBorder="1" applyAlignment="1">
      <alignment horizontal="center" vertical="center"/>
    </xf>
    <xf numFmtId="0" fontId="22" fillId="0" borderId="2" xfId="0" applyFont="1" applyBorder="1"/>
    <xf numFmtId="0" fontId="9" fillId="0" borderId="3" xfId="0" applyFont="1" applyBorder="1" applyAlignment="1">
      <alignment horizontal="center" vertical="center"/>
    </xf>
    <xf numFmtId="0" fontId="9" fillId="0" borderId="2" xfId="0" applyFont="1" applyBorder="1" applyAlignment="1">
      <alignment horizontal="center" vertical="center"/>
    </xf>
    <xf numFmtId="0" fontId="24" fillId="0" borderId="22" xfId="0" applyFont="1" applyBorder="1" applyAlignment="1">
      <alignment horizontal="center" vertical="center" textRotation="90" wrapText="1"/>
    </xf>
    <xf numFmtId="0" fontId="24" fillId="0" borderId="43" xfId="0" applyFont="1" applyBorder="1" applyAlignment="1">
      <alignment horizontal="center" vertical="center" textRotation="90" wrapText="1"/>
    </xf>
    <xf numFmtId="0" fontId="24" fillId="0" borderId="9" xfId="0" applyFont="1" applyBorder="1" applyAlignment="1">
      <alignment horizontal="center" vertical="center" textRotation="90" wrapText="1"/>
    </xf>
    <xf numFmtId="0" fontId="24" fillId="0" borderId="44" xfId="0" applyFont="1" applyBorder="1" applyAlignment="1">
      <alignment horizontal="center" vertical="center" textRotation="90" wrapText="1"/>
    </xf>
    <xf numFmtId="0" fontId="18" fillId="0" borderId="40" xfId="0" applyFont="1" applyBorder="1" applyAlignment="1">
      <alignment horizontal="center" vertical="center"/>
    </xf>
    <xf numFmtId="0" fontId="18" fillId="0" borderId="41" xfId="0" applyFont="1" applyBorder="1" applyAlignment="1">
      <alignment horizontal="center" vertical="center"/>
    </xf>
    <xf numFmtId="0" fontId="18" fillId="0" borderId="42" xfId="0" applyFont="1" applyBorder="1" applyAlignment="1">
      <alignment horizontal="center" vertical="center"/>
    </xf>
    <xf numFmtId="0" fontId="24" fillId="0" borderId="48" xfId="0" applyFont="1" applyBorder="1" applyAlignment="1">
      <alignment horizontal="center" vertical="center" textRotation="90"/>
    </xf>
    <xf numFmtId="0" fontId="6" fillId="0" borderId="49" xfId="0" applyFont="1" applyBorder="1" applyAlignment="1">
      <alignment horizontal="center" vertical="center"/>
    </xf>
    <xf numFmtId="0" fontId="6" fillId="0" borderId="51" xfId="0" applyFont="1" applyBorder="1" applyAlignment="1">
      <alignment horizontal="center" vertical="center"/>
    </xf>
    <xf numFmtId="0" fontId="6" fillId="0" borderId="12" xfId="0" applyFont="1" applyBorder="1" applyAlignment="1">
      <alignment horizontal="center" vertical="center"/>
    </xf>
    <xf numFmtId="0" fontId="6" fillId="0" borderId="53" xfId="0" applyFont="1" applyBorder="1" applyAlignment="1">
      <alignment horizontal="center" vertical="center"/>
    </xf>
    <xf numFmtId="0" fontId="6" fillId="0" borderId="54" xfId="0" applyFont="1" applyBorder="1" applyAlignment="1">
      <alignment horizontal="center" vertical="center"/>
    </xf>
    <xf numFmtId="0" fontId="24" fillId="0" borderId="49" xfId="0" applyFont="1" applyBorder="1" applyAlignment="1">
      <alignment horizontal="center" vertical="center"/>
    </xf>
    <xf numFmtId="0" fontId="6" fillId="0" borderId="50" xfId="0" applyFont="1" applyBorder="1" applyAlignment="1">
      <alignment horizontal="center" vertical="center"/>
    </xf>
    <xf numFmtId="0" fontId="6" fillId="0" borderId="52" xfId="0" applyFont="1" applyBorder="1" applyAlignment="1">
      <alignment horizontal="center" vertical="center"/>
    </xf>
    <xf numFmtId="0" fontId="6" fillId="0" borderId="55" xfId="0" applyFont="1" applyBorder="1" applyAlignment="1">
      <alignment horizontal="center" vertical="center"/>
    </xf>
    <xf numFmtId="0" fontId="7" fillId="0" borderId="1" xfId="0" applyFont="1" applyBorder="1" applyAlignment="1">
      <alignment horizontal="left"/>
    </xf>
    <xf numFmtId="0" fontId="24" fillId="0" borderId="23" xfId="0" applyFont="1" applyBorder="1" applyAlignment="1">
      <alignment horizontal="center" vertical="center" textRotation="90" wrapText="1"/>
    </xf>
    <xf numFmtId="0" fontId="24" fillId="0" borderId="45" xfId="0" applyFont="1" applyBorder="1" applyAlignment="1">
      <alignment horizontal="center" vertical="center" textRotation="90" wrapText="1"/>
    </xf>
    <xf numFmtId="0" fontId="4" fillId="3" borderId="46" xfId="0" applyFont="1" applyFill="1" applyBorder="1" applyAlignment="1" applyProtection="1">
      <alignment horizontal="center"/>
      <protection locked="0"/>
    </xf>
    <xf numFmtId="0" fontId="4" fillId="3" borderId="47" xfId="0" applyFont="1" applyFill="1" applyBorder="1" applyAlignment="1" applyProtection="1">
      <alignment horizontal="center"/>
      <protection locked="0"/>
    </xf>
    <xf numFmtId="0" fontId="4" fillId="3" borderId="47" xfId="0" applyFont="1" applyFill="1" applyBorder="1" applyProtection="1">
      <protection locked="0"/>
    </xf>
    <xf numFmtId="0" fontId="4" fillId="3" borderId="16" xfId="0" applyFont="1" applyFill="1" applyBorder="1" applyProtection="1">
      <protection locked="0"/>
    </xf>
    <xf numFmtId="0" fontId="4" fillId="0" borderId="46" xfId="0" applyFont="1" applyBorder="1" applyAlignment="1">
      <alignment horizontal="center"/>
    </xf>
    <xf numFmtId="0" fontId="4" fillId="0" borderId="47" xfId="0" applyFont="1" applyBorder="1" applyAlignment="1">
      <alignment horizontal="center"/>
    </xf>
    <xf numFmtId="0" fontId="4" fillId="0" borderId="47" xfId="0" applyFont="1" applyBorder="1"/>
    <xf numFmtId="0" fontId="4" fillId="0" borderId="16" xfId="0" applyFont="1" applyBorder="1"/>
    <xf numFmtId="0" fontId="4" fillId="0" borderId="24" xfId="0" applyFont="1" applyBorder="1" applyAlignment="1">
      <alignment horizontal="center"/>
    </xf>
    <xf numFmtId="0" fontId="0" fillId="0" borderId="2" xfId="0" applyBorder="1" applyAlignment="1">
      <alignment horizontal="center"/>
    </xf>
    <xf numFmtId="0" fontId="39" fillId="0" borderId="0" xfId="0" applyFont="1" applyAlignment="1">
      <alignment horizontal="center" vertical="center"/>
    </xf>
    <xf numFmtId="0" fontId="7" fillId="0" borderId="0" xfId="0" applyFont="1" applyAlignment="1">
      <alignment horizontal="center" vertical="center"/>
    </xf>
    <xf numFmtId="0" fontId="39" fillId="0" borderId="0" xfId="0" applyFont="1" applyAlignment="1">
      <alignment horizontal="center"/>
    </xf>
  </cellXfs>
  <cellStyles count="5">
    <cellStyle name="Normal" xfId="0" builtinId="0"/>
    <cellStyle name="Normal 2" xfId="3" xr:uid="{00000000-0005-0000-0000-000002000000}"/>
    <cellStyle name="Normal 3" xfId="4" xr:uid="{00000000-0005-0000-0000-000003000000}"/>
    <cellStyle name="Normal 4" xfId="2" xr:uid="{00000000-0005-0000-0000-000004000000}"/>
    <cellStyle name="Normal_Sheet1" xfId="1"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ustomXml" Target="../customXml/item1.xml"/><Relationship Id="rId21" Type="http://schemas.openxmlformats.org/officeDocument/2006/relationships/worksheet" Target="worksheets/sheet21.xml"/><Relationship Id="rId34" Type="http://schemas.openxmlformats.org/officeDocument/2006/relationships/externalLink" Target="externalLinks/externalLink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40"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editAs="oneCell">
    <xdr:from>
      <xdr:col>0</xdr:col>
      <xdr:colOff>152400</xdr:colOff>
      <xdr:row>57</xdr:row>
      <xdr:rowOff>114300</xdr:rowOff>
    </xdr:from>
    <xdr:to>
      <xdr:col>43</xdr:col>
      <xdr:colOff>62865</xdr:colOff>
      <xdr:row>109</xdr:row>
      <xdr:rowOff>76200</xdr:rowOff>
    </xdr:to>
    <xdr:pic>
      <xdr:nvPicPr>
        <xdr:cNvPr id="2" name="Picture 1">
          <a:extLst>
            <a:ext uri="{FF2B5EF4-FFF2-40B4-BE49-F238E27FC236}">
              <a16:creationId xmlns:a16="http://schemas.microsoft.com/office/drawing/2014/main" id="{D77B7C9B-387B-16DE-E62A-353E2551B484}"/>
            </a:ext>
          </a:extLst>
        </xdr:cNvPr>
        <xdr:cNvPicPr>
          <a:picLocks noChangeAspect="1"/>
        </xdr:cNvPicPr>
      </xdr:nvPicPr>
      <xdr:blipFill>
        <a:blip xmlns:r="http://schemas.openxmlformats.org/officeDocument/2006/relationships" r:embed="rId1"/>
        <a:stretch>
          <a:fillRect/>
        </a:stretch>
      </xdr:blipFill>
      <xdr:spPr>
        <a:xfrm>
          <a:off x="152400" y="10953750"/>
          <a:ext cx="6873240" cy="9867900"/>
        </a:xfrm>
        <a:prstGeom prst="rect">
          <a:avLst/>
        </a:prstGeom>
      </xdr:spPr>
    </xdr:pic>
    <xdr:clientData/>
  </xdr:twoCellAnchor>
  <xdr:twoCellAnchor editAs="oneCell">
    <xdr:from>
      <xdr:col>0</xdr:col>
      <xdr:colOff>152400</xdr:colOff>
      <xdr:row>2</xdr:row>
      <xdr:rowOff>135254</xdr:rowOff>
    </xdr:from>
    <xdr:to>
      <xdr:col>43</xdr:col>
      <xdr:colOff>20955</xdr:colOff>
      <xdr:row>54</xdr:row>
      <xdr:rowOff>76200</xdr:rowOff>
    </xdr:to>
    <xdr:pic>
      <xdr:nvPicPr>
        <xdr:cNvPr id="3" name="Picture 2">
          <a:extLst>
            <a:ext uri="{FF2B5EF4-FFF2-40B4-BE49-F238E27FC236}">
              <a16:creationId xmlns:a16="http://schemas.microsoft.com/office/drawing/2014/main" id="{BCC2B4B3-AECE-1A39-419C-8D448BF9ED9C}"/>
            </a:ext>
          </a:extLst>
        </xdr:cNvPr>
        <xdr:cNvPicPr>
          <a:picLocks noChangeAspect="1"/>
        </xdr:cNvPicPr>
      </xdr:nvPicPr>
      <xdr:blipFill>
        <a:blip xmlns:r="http://schemas.openxmlformats.org/officeDocument/2006/relationships" r:embed="rId2"/>
        <a:stretch>
          <a:fillRect/>
        </a:stretch>
      </xdr:blipFill>
      <xdr:spPr>
        <a:xfrm>
          <a:off x="152400" y="506729"/>
          <a:ext cx="6831330" cy="984694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44</xdr:col>
      <xdr:colOff>129839</xdr:colOff>
      <xdr:row>50</xdr:row>
      <xdr:rowOff>27214</xdr:rowOff>
    </xdr:to>
    <xdr:pic>
      <xdr:nvPicPr>
        <xdr:cNvPr id="6" name="Picture 5">
          <a:extLst>
            <a:ext uri="{FF2B5EF4-FFF2-40B4-BE49-F238E27FC236}">
              <a16:creationId xmlns:a16="http://schemas.microsoft.com/office/drawing/2014/main" id="{25392BE3-0D40-1D55-654F-2D3804629F99}"/>
            </a:ext>
          </a:extLst>
        </xdr:cNvPr>
        <xdr:cNvPicPr>
          <a:picLocks noChangeAspect="1"/>
        </xdr:cNvPicPr>
      </xdr:nvPicPr>
      <xdr:blipFill>
        <a:blip xmlns:r="http://schemas.openxmlformats.org/officeDocument/2006/relationships" r:embed="rId1"/>
        <a:stretch>
          <a:fillRect/>
        </a:stretch>
      </xdr:blipFill>
      <xdr:spPr>
        <a:xfrm>
          <a:off x="0" y="195943"/>
          <a:ext cx="7314410" cy="9388928"/>
        </a:xfrm>
        <a:prstGeom prst="rect">
          <a:avLst/>
        </a:prstGeom>
      </xdr:spPr>
    </xdr:pic>
    <xdr:clientData/>
  </xdr:twoCellAnchor>
  <xdr:twoCellAnchor editAs="oneCell">
    <xdr:from>
      <xdr:col>0</xdr:col>
      <xdr:colOff>0</xdr:colOff>
      <xdr:row>52</xdr:row>
      <xdr:rowOff>0</xdr:rowOff>
    </xdr:from>
    <xdr:to>
      <xdr:col>45</xdr:col>
      <xdr:colOff>0</xdr:colOff>
      <xdr:row>97</xdr:row>
      <xdr:rowOff>48986</xdr:rowOff>
    </xdr:to>
    <xdr:pic>
      <xdr:nvPicPr>
        <xdr:cNvPr id="7" name="Picture 6">
          <a:extLst>
            <a:ext uri="{FF2B5EF4-FFF2-40B4-BE49-F238E27FC236}">
              <a16:creationId xmlns:a16="http://schemas.microsoft.com/office/drawing/2014/main" id="{FEFCFEFB-0E9D-05F7-4ED9-E29D008C1D42}"/>
            </a:ext>
          </a:extLst>
        </xdr:cNvPr>
        <xdr:cNvPicPr>
          <a:picLocks noChangeAspect="1"/>
        </xdr:cNvPicPr>
      </xdr:nvPicPr>
      <xdr:blipFill>
        <a:blip xmlns:r="http://schemas.openxmlformats.org/officeDocument/2006/relationships" r:embed="rId2"/>
        <a:stretch>
          <a:fillRect/>
        </a:stretch>
      </xdr:blipFill>
      <xdr:spPr>
        <a:xfrm>
          <a:off x="0" y="9938657"/>
          <a:ext cx="7315200" cy="88773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45</xdr:col>
      <xdr:colOff>0</xdr:colOff>
      <xdr:row>49</xdr:row>
      <xdr:rowOff>77460</xdr:rowOff>
    </xdr:to>
    <xdr:pic>
      <xdr:nvPicPr>
        <xdr:cNvPr id="2" name="Picture 1">
          <a:extLst>
            <a:ext uri="{FF2B5EF4-FFF2-40B4-BE49-F238E27FC236}">
              <a16:creationId xmlns:a16="http://schemas.microsoft.com/office/drawing/2014/main" id="{E07C9E83-DA87-1F4D-4EA9-50C57B8300A5}"/>
            </a:ext>
          </a:extLst>
        </xdr:cNvPr>
        <xdr:cNvPicPr>
          <a:picLocks noChangeAspect="1"/>
        </xdr:cNvPicPr>
      </xdr:nvPicPr>
      <xdr:blipFill>
        <a:blip xmlns:r="http://schemas.openxmlformats.org/officeDocument/2006/relationships" r:embed="rId1"/>
        <a:stretch>
          <a:fillRect/>
        </a:stretch>
      </xdr:blipFill>
      <xdr:spPr>
        <a:xfrm>
          <a:off x="0" y="419100"/>
          <a:ext cx="6829425" cy="903096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1904</xdr:colOff>
      <xdr:row>2</xdr:row>
      <xdr:rowOff>91440</xdr:rowOff>
    </xdr:from>
    <xdr:to>
      <xdr:col>43</xdr:col>
      <xdr:colOff>57148</xdr:colOff>
      <xdr:row>54</xdr:row>
      <xdr:rowOff>57150</xdr:rowOff>
    </xdr:to>
    <xdr:pic>
      <xdr:nvPicPr>
        <xdr:cNvPr id="2" name="Picture 1">
          <a:extLst>
            <a:ext uri="{FF2B5EF4-FFF2-40B4-BE49-F238E27FC236}">
              <a16:creationId xmlns:a16="http://schemas.microsoft.com/office/drawing/2014/main" id="{8B4BE134-2E0B-E321-BAF7-B3322C750391}"/>
            </a:ext>
          </a:extLst>
        </xdr:cNvPr>
        <xdr:cNvPicPr>
          <a:picLocks noChangeAspect="1"/>
        </xdr:cNvPicPr>
      </xdr:nvPicPr>
      <xdr:blipFill>
        <a:blip xmlns:r="http://schemas.openxmlformats.org/officeDocument/2006/relationships" r:embed="rId1"/>
        <a:stretch>
          <a:fillRect/>
        </a:stretch>
      </xdr:blipFill>
      <xdr:spPr>
        <a:xfrm>
          <a:off x="163829" y="501015"/>
          <a:ext cx="6856094" cy="888111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2</xdr:row>
      <xdr:rowOff>76201</xdr:rowOff>
    </xdr:from>
    <xdr:to>
      <xdr:col>8</xdr:col>
      <xdr:colOff>586750</xdr:colOff>
      <xdr:row>44</xdr:row>
      <xdr:rowOff>142874</xdr:rowOff>
    </xdr:to>
    <xdr:pic>
      <xdr:nvPicPr>
        <xdr:cNvPr id="2" name="Picture 1">
          <a:extLst>
            <a:ext uri="{FF2B5EF4-FFF2-40B4-BE49-F238E27FC236}">
              <a16:creationId xmlns:a16="http://schemas.microsoft.com/office/drawing/2014/main" id="{D15B318D-A089-93B9-2770-145B8D05C9FC}"/>
            </a:ext>
          </a:extLst>
        </xdr:cNvPr>
        <xdr:cNvPicPr>
          <a:picLocks noChangeAspect="1"/>
        </xdr:cNvPicPr>
      </xdr:nvPicPr>
      <xdr:blipFill>
        <a:blip xmlns:r="http://schemas.openxmlformats.org/officeDocument/2006/relationships" r:embed="rId1"/>
        <a:stretch>
          <a:fillRect/>
        </a:stretch>
      </xdr:blipFill>
      <xdr:spPr>
        <a:xfrm>
          <a:off x="0" y="457201"/>
          <a:ext cx="5463550" cy="806767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2</xdr:row>
      <xdr:rowOff>19050</xdr:rowOff>
    </xdr:from>
    <xdr:to>
      <xdr:col>8</xdr:col>
      <xdr:colOff>485775</xdr:colOff>
      <xdr:row>46</xdr:row>
      <xdr:rowOff>171450</xdr:rowOff>
    </xdr:to>
    <xdr:pic>
      <xdr:nvPicPr>
        <xdr:cNvPr id="2" name="Picture 1">
          <a:extLst>
            <a:ext uri="{FF2B5EF4-FFF2-40B4-BE49-F238E27FC236}">
              <a16:creationId xmlns:a16="http://schemas.microsoft.com/office/drawing/2014/main" id="{82011059-AE83-2C13-8995-FFEA62E95C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00050"/>
          <a:ext cx="5362575" cy="853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76200</xdr:colOff>
      <xdr:row>2</xdr:row>
      <xdr:rowOff>45720</xdr:rowOff>
    </xdr:from>
    <xdr:to>
      <xdr:col>43</xdr:col>
      <xdr:colOff>76200</xdr:colOff>
      <xdr:row>54</xdr:row>
      <xdr:rowOff>114300</xdr:rowOff>
    </xdr:to>
    <xdr:pic>
      <xdr:nvPicPr>
        <xdr:cNvPr id="2" name="Picture 1">
          <a:extLst>
            <a:ext uri="{FF2B5EF4-FFF2-40B4-BE49-F238E27FC236}">
              <a16:creationId xmlns:a16="http://schemas.microsoft.com/office/drawing/2014/main" id="{8FCB795E-2CE8-0A46-4D3B-AAF066EB6F77}"/>
            </a:ext>
          </a:extLst>
        </xdr:cNvPr>
        <xdr:cNvPicPr>
          <a:picLocks noChangeAspect="1"/>
        </xdr:cNvPicPr>
      </xdr:nvPicPr>
      <xdr:blipFill>
        <a:blip xmlns:r="http://schemas.openxmlformats.org/officeDocument/2006/relationships" r:embed="rId1"/>
        <a:stretch>
          <a:fillRect/>
        </a:stretch>
      </xdr:blipFill>
      <xdr:spPr>
        <a:xfrm>
          <a:off x="76200" y="495300"/>
          <a:ext cx="6880860" cy="91821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83820</xdr:colOff>
      <xdr:row>2</xdr:row>
      <xdr:rowOff>60960</xdr:rowOff>
    </xdr:from>
    <xdr:to>
      <xdr:col>43</xdr:col>
      <xdr:colOff>91440</xdr:colOff>
      <xdr:row>54</xdr:row>
      <xdr:rowOff>121920</xdr:rowOff>
    </xdr:to>
    <xdr:pic>
      <xdr:nvPicPr>
        <xdr:cNvPr id="2" name="Picture 1">
          <a:extLst>
            <a:ext uri="{FF2B5EF4-FFF2-40B4-BE49-F238E27FC236}">
              <a16:creationId xmlns:a16="http://schemas.microsoft.com/office/drawing/2014/main" id="{3536E304-6495-9E87-98BA-D6E288EF587D}"/>
            </a:ext>
          </a:extLst>
        </xdr:cNvPr>
        <xdr:cNvPicPr>
          <a:picLocks noChangeAspect="1"/>
        </xdr:cNvPicPr>
      </xdr:nvPicPr>
      <xdr:blipFill>
        <a:blip xmlns:r="http://schemas.openxmlformats.org/officeDocument/2006/relationships" r:embed="rId1"/>
        <a:stretch>
          <a:fillRect/>
        </a:stretch>
      </xdr:blipFill>
      <xdr:spPr>
        <a:xfrm>
          <a:off x="83820" y="472440"/>
          <a:ext cx="6888480" cy="917448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age12"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e12"/>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5.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6.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7.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18"/>
  <sheetViews>
    <sheetView zoomScaleNormal="100" workbookViewId="0">
      <selection activeCell="J3" sqref="J3"/>
    </sheetView>
  </sheetViews>
  <sheetFormatPr defaultRowHeight="14.6" x14ac:dyDescent="0.4"/>
  <cols>
    <col min="1" max="1" width="14.69140625" bestFit="1" customWidth="1"/>
    <col min="2" max="2" width="8.3046875" customWidth="1"/>
    <col min="3" max="3" width="19.07421875" customWidth="1"/>
    <col min="4" max="4" width="11.3046875" bestFit="1" customWidth="1"/>
    <col min="5" max="5" width="17.84375" customWidth="1"/>
    <col min="6" max="6" width="18.69140625" customWidth="1"/>
    <col min="7" max="7" width="16" bestFit="1" customWidth="1"/>
    <col min="8" max="8" width="18.07421875" bestFit="1" customWidth="1"/>
  </cols>
  <sheetData>
    <row r="1" spans="1:10" x14ac:dyDescent="0.4">
      <c r="A1" t="s">
        <v>980</v>
      </c>
      <c r="D1" t="s">
        <v>981</v>
      </c>
      <c r="E1" t="s">
        <v>982</v>
      </c>
    </row>
    <row r="2" spans="1:10" ht="15.45" x14ac:dyDescent="0.4">
      <c r="A2" s="49" t="s">
        <v>1</v>
      </c>
      <c r="B2" s="8" t="s">
        <v>0</v>
      </c>
      <c r="C2" t="s">
        <v>763</v>
      </c>
      <c r="D2" s="49" t="s">
        <v>389</v>
      </c>
      <c r="E2" s="49" t="s">
        <v>925</v>
      </c>
      <c r="F2" t="str">
        <f>CONCATENATE(D2," ",E2)</f>
        <v>Kent Bryant</v>
      </c>
      <c r="G2" s="50"/>
      <c r="H2" s="50"/>
      <c r="J2" t="str">
        <f>INDEX(F:F,MATCH('Page 1'!B11,C:C,0))</f>
        <v>Julia  Baker</v>
      </c>
    </row>
    <row r="3" spans="1:10" ht="15.45" x14ac:dyDescent="0.4">
      <c r="A3" s="51" t="s">
        <v>2</v>
      </c>
      <c r="B3" s="8" t="s">
        <v>0</v>
      </c>
      <c r="C3" t="s">
        <v>764</v>
      </c>
      <c r="D3" s="51" t="s">
        <v>243</v>
      </c>
      <c r="E3" s="51" t="s">
        <v>244</v>
      </c>
      <c r="F3" t="str">
        <f t="shared" ref="F3:F66" si="0">CONCATENATE(D3," ",E3)</f>
        <v>Paul Garrison</v>
      </c>
      <c r="G3" s="50"/>
      <c r="H3" s="50"/>
    </row>
    <row r="4" spans="1:10" ht="15.45" x14ac:dyDescent="0.4">
      <c r="A4" s="49" t="s">
        <v>245</v>
      </c>
      <c r="B4" s="8" t="s">
        <v>0</v>
      </c>
      <c r="C4" t="s">
        <v>765</v>
      </c>
      <c r="D4" s="49" t="s">
        <v>983</v>
      </c>
      <c r="E4" s="49" t="s">
        <v>984</v>
      </c>
      <c r="F4" t="str">
        <f t="shared" si="0"/>
        <v>Rochelle Long</v>
      </c>
      <c r="G4" s="50"/>
      <c r="H4" s="50"/>
    </row>
    <row r="5" spans="1:10" ht="15.45" x14ac:dyDescent="0.4">
      <c r="A5" s="51" t="s">
        <v>3</v>
      </c>
      <c r="B5" s="8" t="s">
        <v>0</v>
      </c>
      <c r="C5" t="s">
        <v>766</v>
      </c>
      <c r="D5" s="51" t="s">
        <v>247</v>
      </c>
      <c r="E5" s="51" t="s">
        <v>248</v>
      </c>
      <c r="F5" t="str">
        <f t="shared" si="0"/>
        <v>Melissa Maupin</v>
      </c>
      <c r="G5" s="50"/>
      <c r="H5" s="50"/>
    </row>
    <row r="6" spans="1:10" ht="15.45" x14ac:dyDescent="0.4">
      <c r="A6" s="49" t="s">
        <v>249</v>
      </c>
      <c r="B6" s="8" t="s">
        <v>0</v>
      </c>
      <c r="C6" t="s">
        <v>767</v>
      </c>
      <c r="D6" s="49" t="s">
        <v>250</v>
      </c>
      <c r="E6" s="49" t="s">
        <v>392</v>
      </c>
      <c r="F6" t="str">
        <f t="shared" si="0"/>
        <v>Sherry Smith</v>
      </c>
      <c r="G6" s="50"/>
      <c r="H6" s="50"/>
    </row>
    <row r="7" spans="1:10" ht="15.45" x14ac:dyDescent="0.4">
      <c r="A7" s="51" t="s">
        <v>251</v>
      </c>
      <c r="B7" s="8" t="s">
        <v>0</v>
      </c>
      <c r="C7" t="s">
        <v>768</v>
      </c>
      <c r="D7" s="51" t="s">
        <v>1087</v>
      </c>
      <c r="E7" s="51" t="s">
        <v>327</v>
      </c>
      <c r="F7" t="str">
        <f t="shared" si="0"/>
        <v>Chad Johnson</v>
      </c>
      <c r="G7" s="50"/>
      <c r="H7" s="50"/>
    </row>
    <row r="8" spans="1:10" ht="15.45" x14ac:dyDescent="0.4">
      <c r="A8" s="49" t="s">
        <v>252</v>
      </c>
      <c r="B8" s="8" t="s">
        <v>0</v>
      </c>
      <c r="C8" t="s">
        <v>769</v>
      </c>
      <c r="D8" s="49" t="s">
        <v>926</v>
      </c>
      <c r="E8" s="49" t="s">
        <v>927</v>
      </c>
      <c r="F8" t="str">
        <f t="shared" si="0"/>
        <v>Carl Bettels</v>
      </c>
      <c r="G8" s="50"/>
      <c r="H8" s="50"/>
    </row>
    <row r="9" spans="1:10" ht="15.45" x14ac:dyDescent="0.4">
      <c r="A9" s="51" t="s">
        <v>254</v>
      </c>
      <c r="B9" s="8" t="s">
        <v>0</v>
      </c>
      <c r="C9" t="s">
        <v>770</v>
      </c>
      <c r="D9" s="51" t="s">
        <v>361</v>
      </c>
      <c r="E9" s="51" t="s">
        <v>928</v>
      </c>
      <c r="F9" t="str">
        <f t="shared" si="0"/>
        <v>Jim Hansen</v>
      </c>
      <c r="G9" s="50"/>
      <c r="H9" s="50"/>
    </row>
    <row r="10" spans="1:10" ht="15.45" x14ac:dyDescent="0.4">
      <c r="A10" s="49" t="s">
        <v>255</v>
      </c>
      <c r="B10" s="8" t="s">
        <v>0</v>
      </c>
      <c r="C10" t="s">
        <v>771</v>
      </c>
      <c r="D10" s="49" t="s">
        <v>256</v>
      </c>
      <c r="E10" s="49" t="s">
        <v>257</v>
      </c>
      <c r="F10" t="str">
        <f t="shared" si="0"/>
        <v>Ronda Elfrink</v>
      </c>
      <c r="G10" s="50"/>
      <c r="H10" s="50"/>
    </row>
    <row r="11" spans="1:10" ht="15.45" x14ac:dyDescent="0.4">
      <c r="A11" s="51" t="s">
        <v>258</v>
      </c>
      <c r="B11" s="8" t="s">
        <v>0</v>
      </c>
      <c r="C11" t="s">
        <v>772</v>
      </c>
      <c r="D11" s="51" t="s">
        <v>985</v>
      </c>
      <c r="E11" s="51" t="s">
        <v>929</v>
      </c>
      <c r="F11" t="str">
        <f t="shared" si="0"/>
        <v>Kenneth M. Mohr</v>
      </c>
      <c r="G11" s="50"/>
      <c r="H11" s="50"/>
    </row>
    <row r="12" spans="1:10" ht="15.45" x14ac:dyDescent="0.4">
      <c r="A12" s="49" t="s">
        <v>259</v>
      </c>
      <c r="B12" s="8" t="s">
        <v>0</v>
      </c>
      <c r="C12" t="s">
        <v>773</v>
      </c>
      <c r="D12" s="49" t="s">
        <v>930</v>
      </c>
      <c r="E12" s="49" t="s">
        <v>931</v>
      </c>
      <c r="F12" t="str">
        <f t="shared" si="0"/>
        <v>Dean Wilson</v>
      </c>
      <c r="G12" s="50"/>
      <c r="H12" s="50"/>
    </row>
    <row r="13" spans="1:10" ht="15.45" x14ac:dyDescent="0.4">
      <c r="A13" s="51" t="s">
        <v>260</v>
      </c>
      <c r="B13" s="8" t="s">
        <v>0</v>
      </c>
      <c r="C13" t="s">
        <v>774</v>
      </c>
      <c r="D13" s="51" t="s">
        <v>932</v>
      </c>
      <c r="E13" s="51" t="s">
        <v>716</v>
      </c>
      <c r="F13" t="str">
        <f t="shared" si="0"/>
        <v>Chris Rickman</v>
      </c>
      <c r="G13" s="50"/>
      <c r="H13" s="50"/>
    </row>
    <row r="14" spans="1:10" ht="15.45" x14ac:dyDescent="0.4">
      <c r="A14" s="49" t="s">
        <v>262</v>
      </c>
      <c r="B14" s="8" t="s">
        <v>0</v>
      </c>
      <c r="C14" t="s">
        <v>775</v>
      </c>
      <c r="D14" s="49" t="s">
        <v>1056</v>
      </c>
      <c r="E14" s="49" t="s">
        <v>1057</v>
      </c>
      <c r="F14" t="str">
        <f t="shared" si="0"/>
        <v>Tracy  Bowen</v>
      </c>
      <c r="G14" s="50"/>
      <c r="H14" s="50"/>
    </row>
    <row r="15" spans="1:10" ht="15.45" x14ac:dyDescent="0.4">
      <c r="A15" s="51" t="s">
        <v>263</v>
      </c>
      <c r="B15" s="8" t="s">
        <v>0</v>
      </c>
      <c r="C15" t="s">
        <v>776</v>
      </c>
      <c r="D15" s="51" t="s">
        <v>264</v>
      </c>
      <c r="E15" s="51" t="s">
        <v>265</v>
      </c>
      <c r="F15" t="str">
        <f t="shared" si="0"/>
        <v>Jody Paschal</v>
      </c>
      <c r="G15" s="50"/>
      <c r="H15" s="50"/>
    </row>
    <row r="16" spans="1:10" ht="15.45" x14ac:dyDescent="0.4">
      <c r="A16" s="49" t="s">
        <v>266</v>
      </c>
      <c r="B16" s="8" t="s">
        <v>0</v>
      </c>
      <c r="C16" t="s">
        <v>777</v>
      </c>
      <c r="D16" s="49" t="s">
        <v>717</v>
      </c>
      <c r="E16" s="49" t="s">
        <v>718</v>
      </c>
      <c r="F16" t="str">
        <f t="shared" si="0"/>
        <v>Marty McGuire</v>
      </c>
      <c r="G16" s="50"/>
      <c r="H16" s="50"/>
    </row>
    <row r="17" spans="1:8" ht="15.45" x14ac:dyDescent="0.4">
      <c r="A17" s="51" t="s">
        <v>268</v>
      </c>
      <c r="B17" s="8" t="s">
        <v>0</v>
      </c>
      <c r="C17" t="s">
        <v>778</v>
      </c>
      <c r="D17" s="51" t="s">
        <v>269</v>
      </c>
      <c r="E17" s="51" t="s">
        <v>270</v>
      </c>
      <c r="F17" t="str">
        <f t="shared" si="0"/>
        <v>Bob Adams</v>
      </c>
      <c r="G17" s="50"/>
      <c r="H17" s="50"/>
    </row>
    <row r="18" spans="1:8" ht="15.45" x14ac:dyDescent="0.4">
      <c r="A18" s="49" t="s">
        <v>271</v>
      </c>
      <c r="B18" s="8" t="s">
        <v>0</v>
      </c>
      <c r="C18" t="s">
        <v>779</v>
      </c>
      <c r="D18" s="49" t="s">
        <v>272</v>
      </c>
      <c r="E18" s="49" t="s">
        <v>273</v>
      </c>
      <c r="F18" t="str">
        <f t="shared" si="0"/>
        <v>Devin Frazier</v>
      </c>
      <c r="G18" s="50"/>
      <c r="H18" s="50"/>
    </row>
    <row r="19" spans="1:8" ht="15.45" x14ac:dyDescent="0.4">
      <c r="A19" s="51" t="s">
        <v>274</v>
      </c>
      <c r="B19" s="8" t="s">
        <v>0</v>
      </c>
      <c r="C19" t="s">
        <v>780</v>
      </c>
      <c r="D19" s="51" t="s">
        <v>401</v>
      </c>
      <c r="E19" s="51" t="s">
        <v>719</v>
      </c>
      <c r="F19" t="str">
        <f t="shared" si="0"/>
        <v>Gary Rector</v>
      </c>
      <c r="G19" s="50"/>
      <c r="H19" s="50"/>
    </row>
    <row r="20" spans="1:8" ht="15.45" x14ac:dyDescent="0.4">
      <c r="A20" s="49" t="s">
        <v>275</v>
      </c>
      <c r="B20" s="8" t="s">
        <v>0</v>
      </c>
      <c r="C20" t="s">
        <v>781</v>
      </c>
      <c r="D20" s="49" t="s">
        <v>253</v>
      </c>
      <c r="E20" s="49" t="s">
        <v>933</v>
      </c>
      <c r="F20" t="str">
        <f t="shared" si="0"/>
        <v>Roger Raffety</v>
      </c>
      <c r="G20" s="50"/>
      <c r="H20" s="50"/>
    </row>
    <row r="21" spans="1:8" ht="15.45" x14ac:dyDescent="0.4">
      <c r="A21" s="51" t="s">
        <v>276</v>
      </c>
      <c r="B21" s="8" t="s">
        <v>0</v>
      </c>
      <c r="C21" t="s">
        <v>782</v>
      </c>
      <c r="D21" s="51" t="s">
        <v>986</v>
      </c>
      <c r="E21" s="51" t="s">
        <v>987</v>
      </c>
      <c r="F21" t="str">
        <f t="shared" si="0"/>
        <v>Leah Morton</v>
      </c>
      <c r="G21" s="50"/>
      <c r="H21" s="50"/>
    </row>
    <row r="22" spans="1:8" ht="15.45" x14ac:dyDescent="0.4">
      <c r="A22" s="49" t="s">
        <v>277</v>
      </c>
      <c r="B22" s="8" t="s">
        <v>0</v>
      </c>
      <c r="C22" t="s">
        <v>783</v>
      </c>
      <c r="D22" s="49" t="s">
        <v>278</v>
      </c>
      <c r="E22" s="49" t="s">
        <v>279</v>
      </c>
      <c r="F22" t="str">
        <f t="shared" si="0"/>
        <v>Darrin Gladbach</v>
      </c>
      <c r="G22" s="50"/>
      <c r="H22" s="50"/>
    </row>
    <row r="23" spans="1:8" ht="15.45" x14ac:dyDescent="0.4">
      <c r="A23" s="51" t="s">
        <v>280</v>
      </c>
      <c r="B23" s="8" t="s">
        <v>0</v>
      </c>
      <c r="C23" t="s">
        <v>784</v>
      </c>
      <c r="D23" s="51" t="s">
        <v>1058</v>
      </c>
      <c r="E23" s="51" t="s">
        <v>1059</v>
      </c>
      <c r="F23" t="str">
        <f t="shared" si="0"/>
        <v>Jeremy Burns</v>
      </c>
      <c r="G23" s="50"/>
      <c r="H23" s="50"/>
    </row>
    <row r="24" spans="1:8" ht="15.45" x14ac:dyDescent="0.4">
      <c r="A24" s="49" t="s">
        <v>281</v>
      </c>
      <c r="B24" s="8" t="s">
        <v>0</v>
      </c>
      <c r="C24" t="s">
        <v>785</v>
      </c>
      <c r="D24" s="49" t="s">
        <v>318</v>
      </c>
      <c r="E24" s="49" t="s">
        <v>934</v>
      </c>
      <c r="F24" t="str">
        <f t="shared" si="0"/>
        <v>John Campbell</v>
      </c>
      <c r="G24" s="50"/>
      <c r="H24" s="50"/>
    </row>
    <row r="25" spans="1:8" ht="15.45" x14ac:dyDescent="0.4">
      <c r="A25" s="51" t="s">
        <v>283</v>
      </c>
      <c r="B25" s="8" t="s">
        <v>0</v>
      </c>
      <c r="C25" t="s">
        <v>786</v>
      </c>
      <c r="D25" s="51" t="s">
        <v>935</v>
      </c>
      <c r="E25" s="51" t="s">
        <v>936</v>
      </c>
      <c r="F25" t="str">
        <f t="shared" si="0"/>
        <v>Tracy Baldwin</v>
      </c>
      <c r="G25" s="50"/>
      <c r="H25" s="50"/>
    </row>
    <row r="26" spans="1:8" ht="15.45" x14ac:dyDescent="0.4">
      <c r="A26" s="49" t="s">
        <v>284</v>
      </c>
      <c r="B26" s="8" t="s">
        <v>0</v>
      </c>
      <c r="C26" t="s">
        <v>787</v>
      </c>
      <c r="D26" s="49" t="s">
        <v>720</v>
      </c>
      <c r="E26" s="49" t="s">
        <v>274</v>
      </c>
      <c r="F26" t="str">
        <f t="shared" si="0"/>
        <v>Cindy Carter</v>
      </c>
      <c r="G26" s="50"/>
      <c r="H26" s="50"/>
    </row>
    <row r="27" spans="1:8" ht="15.45" x14ac:dyDescent="0.4">
      <c r="A27" s="51" t="s">
        <v>286</v>
      </c>
      <c r="B27" s="8" t="s">
        <v>0</v>
      </c>
      <c r="C27" t="s">
        <v>788</v>
      </c>
      <c r="D27" s="51" t="s">
        <v>996</v>
      </c>
      <c r="E27" s="51" t="s">
        <v>1060</v>
      </c>
      <c r="F27" t="str">
        <f t="shared" si="0"/>
        <v>Tim Theroff</v>
      </c>
      <c r="G27" s="50"/>
      <c r="H27" s="50"/>
    </row>
    <row r="28" spans="1:8" ht="15.45" x14ac:dyDescent="0.4">
      <c r="A28" s="49" t="s">
        <v>288</v>
      </c>
      <c r="B28" s="8" t="s">
        <v>0</v>
      </c>
      <c r="C28" t="s">
        <v>789</v>
      </c>
      <c r="D28" s="49" t="s">
        <v>1062</v>
      </c>
      <c r="E28" s="49" t="s">
        <v>1061</v>
      </c>
      <c r="F28" t="str">
        <f t="shared" si="0"/>
        <v>Gayle Linneman</v>
      </c>
      <c r="G28" s="50"/>
      <c r="H28" s="50"/>
    </row>
    <row r="29" spans="1:8" ht="15.45" x14ac:dyDescent="0.4">
      <c r="A29" s="51" t="s">
        <v>290</v>
      </c>
      <c r="B29" s="8" t="s">
        <v>0</v>
      </c>
      <c r="C29" t="s">
        <v>790</v>
      </c>
      <c r="D29" s="51" t="s">
        <v>888</v>
      </c>
      <c r="E29" s="51" t="s">
        <v>721</v>
      </c>
      <c r="F29" t="str">
        <f t="shared" si="0"/>
        <v>Kellie Vestal</v>
      </c>
      <c r="G29" s="50"/>
      <c r="H29" s="50"/>
    </row>
    <row r="30" spans="1:8" ht="15.45" x14ac:dyDescent="0.4">
      <c r="A30" s="49" t="s">
        <v>291</v>
      </c>
      <c r="B30" s="8" t="s">
        <v>0</v>
      </c>
      <c r="C30" t="s">
        <v>791</v>
      </c>
      <c r="D30" s="49" t="s">
        <v>292</v>
      </c>
      <c r="E30" s="49" t="s">
        <v>293</v>
      </c>
      <c r="F30" t="str">
        <f t="shared" si="0"/>
        <v>Annette Black</v>
      </c>
      <c r="G30" s="50"/>
      <c r="H30" s="50"/>
    </row>
    <row r="31" spans="1:8" ht="15.45" x14ac:dyDescent="0.4">
      <c r="A31" s="51" t="s">
        <v>294</v>
      </c>
      <c r="B31" s="8" t="s">
        <v>0</v>
      </c>
      <c r="C31" t="s">
        <v>792</v>
      </c>
      <c r="D31" s="51" t="s">
        <v>722</v>
      </c>
      <c r="E31" s="51" t="s">
        <v>325</v>
      </c>
      <c r="F31" t="str">
        <f t="shared" si="0"/>
        <v>Shelly Jasper</v>
      </c>
      <c r="G31" s="50"/>
      <c r="H31" s="50"/>
    </row>
    <row r="32" spans="1:8" ht="15.45" x14ac:dyDescent="0.4">
      <c r="A32" s="49" t="s">
        <v>295</v>
      </c>
      <c r="B32" s="8" t="s">
        <v>0</v>
      </c>
      <c r="C32" t="s">
        <v>793</v>
      </c>
      <c r="D32" s="49" t="s">
        <v>937</v>
      </c>
      <c r="E32" s="49" t="s">
        <v>938</v>
      </c>
      <c r="F32" t="str">
        <f t="shared" si="0"/>
        <v>Aaron Piburn</v>
      </c>
      <c r="G32" s="50"/>
      <c r="H32" s="50"/>
    </row>
    <row r="33" spans="1:8" ht="15.45" x14ac:dyDescent="0.4">
      <c r="A33" s="51" t="s">
        <v>296</v>
      </c>
      <c r="B33" s="8" t="s">
        <v>0</v>
      </c>
      <c r="C33" t="s">
        <v>794</v>
      </c>
      <c r="D33" s="51" t="s">
        <v>1063</v>
      </c>
      <c r="E33" s="51" t="s">
        <v>398</v>
      </c>
      <c r="F33" t="str">
        <f t="shared" si="0"/>
        <v>Tanya  Zimmerman</v>
      </c>
      <c r="G33" s="50"/>
      <c r="H33" s="50"/>
    </row>
    <row r="34" spans="1:8" ht="15.45" x14ac:dyDescent="0.4">
      <c r="A34" s="49" t="s">
        <v>297</v>
      </c>
      <c r="B34" s="8" t="s">
        <v>0</v>
      </c>
      <c r="C34" t="s">
        <v>795</v>
      </c>
      <c r="D34" s="49" t="s">
        <v>1064</v>
      </c>
      <c r="E34" s="49" t="s">
        <v>1065</v>
      </c>
      <c r="F34" t="str">
        <f t="shared" si="0"/>
        <v>Alisha  Brookshire</v>
      </c>
      <c r="G34" s="50"/>
      <c r="H34" s="50"/>
    </row>
    <row r="35" spans="1:8" ht="15.45" x14ac:dyDescent="0.4">
      <c r="A35" s="51" t="s">
        <v>298</v>
      </c>
      <c r="B35" s="8" t="s">
        <v>0</v>
      </c>
      <c r="C35" t="s">
        <v>796</v>
      </c>
      <c r="D35" s="51" t="s">
        <v>299</v>
      </c>
      <c r="E35" s="51" t="s">
        <v>939</v>
      </c>
      <c r="F35" t="str">
        <f t="shared" si="0"/>
        <v>Alicia Degase</v>
      </c>
      <c r="G35" s="50"/>
      <c r="H35" s="50"/>
    </row>
    <row r="36" spans="1:8" ht="15.45" x14ac:dyDescent="0.4">
      <c r="A36" s="49" t="s">
        <v>300</v>
      </c>
      <c r="B36" s="8" t="s">
        <v>0</v>
      </c>
      <c r="C36" t="s">
        <v>797</v>
      </c>
      <c r="D36" s="49" t="s">
        <v>940</v>
      </c>
      <c r="E36" s="49" t="s">
        <v>941</v>
      </c>
      <c r="F36" t="str">
        <f t="shared" si="0"/>
        <v>Rena Ingram</v>
      </c>
      <c r="G36" s="50"/>
      <c r="H36" s="50"/>
    </row>
    <row r="37" spans="1:8" ht="15.45" x14ac:dyDescent="0.4">
      <c r="A37" s="51" t="s">
        <v>301</v>
      </c>
      <c r="B37" s="8" t="s">
        <v>0</v>
      </c>
      <c r="C37" t="s">
        <v>798</v>
      </c>
      <c r="D37" s="51" t="s">
        <v>942</v>
      </c>
      <c r="E37" s="51" t="s">
        <v>943</v>
      </c>
      <c r="F37" t="str">
        <f t="shared" si="0"/>
        <v>Dawn Mentz</v>
      </c>
      <c r="G37" s="50"/>
      <c r="H37" s="50"/>
    </row>
    <row r="38" spans="1:8" ht="15.45" x14ac:dyDescent="0.4">
      <c r="A38" s="49" t="s">
        <v>302</v>
      </c>
      <c r="B38" s="8" t="s">
        <v>0</v>
      </c>
      <c r="C38" t="s">
        <v>799</v>
      </c>
      <c r="D38" s="49" t="s">
        <v>1066</v>
      </c>
      <c r="E38" s="49" t="s">
        <v>315</v>
      </c>
      <c r="F38" t="str">
        <f t="shared" si="0"/>
        <v>Julia  Baker</v>
      </c>
      <c r="G38" s="50"/>
      <c r="H38" s="50"/>
    </row>
    <row r="39" spans="1:8" ht="15.45" x14ac:dyDescent="0.4">
      <c r="A39" s="51" t="s">
        <v>304</v>
      </c>
      <c r="B39" s="8" t="s">
        <v>0</v>
      </c>
      <c r="C39" t="s">
        <v>800</v>
      </c>
      <c r="D39" s="51" t="s">
        <v>305</v>
      </c>
      <c r="E39" s="51" t="s">
        <v>306</v>
      </c>
      <c r="F39" t="str">
        <f t="shared" si="0"/>
        <v>Penny Woods</v>
      </c>
      <c r="G39" s="50"/>
      <c r="H39" s="50"/>
    </row>
    <row r="40" spans="1:8" ht="15.45" x14ac:dyDescent="0.4">
      <c r="A40" s="49" t="s">
        <v>307</v>
      </c>
      <c r="B40" s="8" t="s">
        <v>0</v>
      </c>
      <c r="C40" t="s">
        <v>801</v>
      </c>
      <c r="D40" s="49" t="s">
        <v>944</v>
      </c>
      <c r="E40" s="49" t="s">
        <v>327</v>
      </c>
      <c r="F40" t="str">
        <f t="shared" si="0"/>
        <v>Brent Johnson</v>
      </c>
      <c r="G40" s="50"/>
      <c r="H40" s="50"/>
    </row>
    <row r="41" spans="1:8" ht="15.45" x14ac:dyDescent="0.4">
      <c r="A41" s="51" t="s">
        <v>308</v>
      </c>
      <c r="B41" s="8" t="s">
        <v>0</v>
      </c>
      <c r="C41" t="s">
        <v>802</v>
      </c>
      <c r="D41" s="51" t="s">
        <v>945</v>
      </c>
      <c r="E41" s="51" t="s">
        <v>946</v>
      </c>
      <c r="F41" t="str">
        <f t="shared" si="0"/>
        <v>Nathanial Curtis</v>
      </c>
      <c r="G41" s="50"/>
      <c r="H41" s="50"/>
    </row>
    <row r="42" spans="1:8" ht="15.45" x14ac:dyDescent="0.4">
      <c r="A42" s="49" t="s">
        <v>309</v>
      </c>
      <c r="B42" s="8" t="s">
        <v>0</v>
      </c>
      <c r="C42" t="s">
        <v>803</v>
      </c>
      <c r="D42" s="49" t="s">
        <v>988</v>
      </c>
      <c r="E42" s="49" t="s">
        <v>989</v>
      </c>
      <c r="F42" t="str">
        <f t="shared" si="0"/>
        <v>Christina  Chamberlin</v>
      </c>
      <c r="G42" s="50"/>
      <c r="H42" s="50"/>
    </row>
    <row r="43" spans="1:8" ht="15.45" x14ac:dyDescent="0.4">
      <c r="A43" s="51" t="s">
        <v>267</v>
      </c>
      <c r="B43" s="8" t="s">
        <v>0</v>
      </c>
      <c r="C43" t="s">
        <v>804</v>
      </c>
      <c r="D43" s="51" t="s">
        <v>311</v>
      </c>
      <c r="E43" s="51" t="s">
        <v>312</v>
      </c>
      <c r="F43" t="str">
        <f t="shared" si="0"/>
        <v>Scott Largent</v>
      </c>
      <c r="G43" s="50"/>
      <c r="H43" s="50"/>
    </row>
    <row r="44" spans="1:8" ht="15.45" x14ac:dyDescent="0.4">
      <c r="A44" s="49" t="s">
        <v>313</v>
      </c>
      <c r="B44" s="8" t="s">
        <v>0</v>
      </c>
      <c r="C44" t="s">
        <v>805</v>
      </c>
      <c r="D44" s="49" t="s">
        <v>314</v>
      </c>
      <c r="E44" s="49" t="s">
        <v>315</v>
      </c>
      <c r="F44" t="str">
        <f t="shared" si="0"/>
        <v>Clint Baker</v>
      </c>
      <c r="G44" s="50"/>
      <c r="H44" s="50"/>
    </row>
    <row r="45" spans="1:8" ht="15.45" x14ac:dyDescent="0.4">
      <c r="A45" s="51" t="s">
        <v>316</v>
      </c>
      <c r="B45" s="8" t="s">
        <v>0</v>
      </c>
      <c r="C45" t="s">
        <v>806</v>
      </c>
      <c r="D45" s="51" t="s">
        <v>317</v>
      </c>
      <c r="E45" s="51" t="s">
        <v>246</v>
      </c>
      <c r="F45" t="str">
        <f t="shared" si="0"/>
        <v>LaDonna Jones</v>
      </c>
      <c r="G45" s="50"/>
      <c r="H45" s="50"/>
    </row>
    <row r="46" spans="1:8" ht="15.45" x14ac:dyDescent="0.4">
      <c r="A46" s="49" t="s">
        <v>285</v>
      </c>
      <c r="B46" s="8" t="s">
        <v>0</v>
      </c>
      <c r="C46" t="s">
        <v>807</v>
      </c>
      <c r="D46" s="49" t="s">
        <v>318</v>
      </c>
      <c r="E46" s="49" t="s">
        <v>319</v>
      </c>
      <c r="F46" t="str">
        <f t="shared" si="0"/>
        <v>John McCutcheon</v>
      </c>
      <c r="G46" s="50"/>
      <c r="H46" s="50"/>
    </row>
    <row r="47" spans="1:8" ht="15.45" x14ac:dyDescent="0.4">
      <c r="A47" s="51" t="s">
        <v>320</v>
      </c>
      <c r="B47" s="8" t="s">
        <v>0</v>
      </c>
      <c r="C47" t="s">
        <v>808</v>
      </c>
      <c r="D47" s="51" t="s">
        <v>282</v>
      </c>
      <c r="E47" s="51" t="s">
        <v>321</v>
      </c>
      <c r="F47" t="str">
        <f t="shared" si="0"/>
        <v>Daniel Franks</v>
      </c>
      <c r="G47" s="50"/>
      <c r="H47" s="50"/>
    </row>
    <row r="48" spans="1:8" ht="15.45" x14ac:dyDescent="0.4">
      <c r="A48" s="49" t="s">
        <v>322</v>
      </c>
      <c r="B48" s="8" t="s">
        <v>0</v>
      </c>
      <c r="C48" t="s">
        <v>809</v>
      </c>
      <c r="D48" s="49" t="s">
        <v>1067</v>
      </c>
      <c r="E48" s="49" t="s">
        <v>1068</v>
      </c>
      <c r="F48" t="str">
        <f t="shared" si="0"/>
        <v>Ben Young</v>
      </c>
      <c r="G48" s="50"/>
      <c r="H48" s="50"/>
    </row>
    <row r="49" spans="1:8" ht="15.45" x14ac:dyDescent="0.4">
      <c r="A49" s="51" t="s">
        <v>323</v>
      </c>
      <c r="B49" s="8" t="s">
        <v>0</v>
      </c>
      <c r="C49" t="s">
        <v>810</v>
      </c>
      <c r="D49" s="51" t="s">
        <v>947</v>
      </c>
      <c r="E49" s="51" t="s">
        <v>948</v>
      </c>
      <c r="F49" t="str">
        <f t="shared" si="0"/>
        <v>Gail McCann Beatty</v>
      </c>
      <c r="G49" s="50"/>
      <c r="H49" s="50"/>
    </row>
    <row r="50" spans="1:8" ht="15.45" x14ac:dyDescent="0.4">
      <c r="A50" s="49" t="s">
        <v>325</v>
      </c>
      <c r="B50" s="8" t="s">
        <v>0</v>
      </c>
      <c r="C50" t="s">
        <v>811</v>
      </c>
      <c r="D50" s="49" t="s">
        <v>355</v>
      </c>
      <c r="E50" s="49" t="s">
        <v>374</v>
      </c>
      <c r="F50" t="str">
        <f t="shared" si="0"/>
        <v>Lisa Perry</v>
      </c>
      <c r="G50" s="50"/>
      <c r="H50" s="50"/>
    </row>
    <row r="51" spans="1:8" ht="15.45" x14ac:dyDescent="0.4">
      <c r="A51" s="51" t="s">
        <v>326</v>
      </c>
      <c r="B51" s="8" t="s">
        <v>0</v>
      </c>
      <c r="C51" t="s">
        <v>812</v>
      </c>
      <c r="D51" s="51" t="s">
        <v>324</v>
      </c>
      <c r="E51" s="51" t="s">
        <v>723</v>
      </c>
      <c r="F51" t="str">
        <f t="shared" si="0"/>
        <v>Robert Boyer</v>
      </c>
      <c r="G51" s="50"/>
      <c r="H51" s="52"/>
    </row>
    <row r="52" spans="1:8" ht="15.45" x14ac:dyDescent="0.4">
      <c r="A52" s="49" t="s">
        <v>327</v>
      </c>
      <c r="B52" s="8" t="s">
        <v>0</v>
      </c>
      <c r="C52" t="s">
        <v>813</v>
      </c>
      <c r="D52" s="49" t="s">
        <v>963</v>
      </c>
      <c r="E52" s="49" t="s">
        <v>1069</v>
      </c>
      <c r="F52" t="str">
        <f t="shared" si="0"/>
        <v>George Taylor</v>
      </c>
      <c r="G52" s="50"/>
      <c r="H52" s="50"/>
    </row>
    <row r="53" spans="1:8" ht="15.45" x14ac:dyDescent="0.4">
      <c r="A53" s="51" t="s">
        <v>330</v>
      </c>
      <c r="B53" s="8" t="s">
        <v>0</v>
      </c>
      <c r="C53" t="s">
        <v>814</v>
      </c>
      <c r="D53" s="51" t="s">
        <v>331</v>
      </c>
      <c r="E53" s="51" t="s">
        <v>289</v>
      </c>
      <c r="F53" t="str">
        <f t="shared" si="0"/>
        <v>Anita James</v>
      </c>
      <c r="G53" s="50"/>
      <c r="H53" s="50"/>
    </row>
    <row r="54" spans="1:8" ht="15.45" x14ac:dyDescent="0.4">
      <c r="A54" s="49" t="s">
        <v>332</v>
      </c>
      <c r="B54" s="8" t="s">
        <v>0</v>
      </c>
      <c r="C54" t="s">
        <v>815</v>
      </c>
      <c r="D54" s="49" t="s">
        <v>724</v>
      </c>
      <c r="E54" s="49" t="s">
        <v>949</v>
      </c>
      <c r="F54" t="str">
        <f t="shared" si="0"/>
        <v>Julie Rayl-Gilstrap</v>
      </c>
      <c r="G54" s="50"/>
      <c r="H54" s="50"/>
    </row>
    <row r="55" spans="1:8" ht="15.45" x14ac:dyDescent="0.4">
      <c r="A55" s="51" t="s">
        <v>333</v>
      </c>
      <c r="B55" s="8" t="s">
        <v>0</v>
      </c>
      <c r="C55" t="s">
        <v>816</v>
      </c>
      <c r="D55" s="51" t="s">
        <v>310</v>
      </c>
      <c r="E55" s="51" t="s">
        <v>950</v>
      </c>
      <c r="F55" t="str">
        <f t="shared" si="0"/>
        <v>Craig Williams</v>
      </c>
      <c r="G55" s="50"/>
      <c r="H55" s="50"/>
    </row>
    <row r="56" spans="1:8" ht="15.45" x14ac:dyDescent="0.4">
      <c r="A56" s="49" t="s">
        <v>334</v>
      </c>
      <c r="B56" s="8" t="s">
        <v>0</v>
      </c>
      <c r="C56" t="s">
        <v>817</v>
      </c>
      <c r="D56" s="49" t="s">
        <v>335</v>
      </c>
      <c r="E56" s="49" t="s">
        <v>336</v>
      </c>
      <c r="F56" t="str">
        <f t="shared" si="0"/>
        <v>Doug Bowerman</v>
      </c>
      <c r="G56" s="50"/>
      <c r="H56" s="50"/>
    </row>
    <row r="57" spans="1:8" ht="15.45" x14ac:dyDescent="0.4">
      <c r="A57" s="51" t="s">
        <v>337</v>
      </c>
      <c r="B57" s="8" t="s">
        <v>0</v>
      </c>
      <c r="C57" t="s">
        <v>818</v>
      </c>
      <c r="D57" s="51" t="s">
        <v>911</v>
      </c>
      <c r="E57" s="51" t="s">
        <v>725</v>
      </c>
      <c r="F57" t="str">
        <f t="shared" si="0"/>
        <v>Tammy Logsdon</v>
      </c>
      <c r="G57" s="50"/>
      <c r="H57" s="50"/>
    </row>
    <row r="58" spans="1:8" ht="15.45" x14ac:dyDescent="0.4">
      <c r="A58" s="49" t="s">
        <v>338</v>
      </c>
      <c r="B58" s="8" t="s">
        <v>0</v>
      </c>
      <c r="C58" t="s">
        <v>819</v>
      </c>
      <c r="D58" s="49" t="s">
        <v>339</v>
      </c>
      <c r="E58" s="49" t="s">
        <v>340</v>
      </c>
      <c r="F58" t="str">
        <f t="shared" si="0"/>
        <v>Kevin Bishop</v>
      </c>
      <c r="G58" s="50"/>
      <c r="H58" s="50"/>
    </row>
    <row r="59" spans="1:8" ht="15.45" x14ac:dyDescent="0.4">
      <c r="A59" s="51" t="s">
        <v>341</v>
      </c>
      <c r="B59" s="8" t="s">
        <v>0</v>
      </c>
      <c r="C59" t="s">
        <v>820</v>
      </c>
      <c r="D59" s="51" t="s">
        <v>1088</v>
      </c>
      <c r="E59" s="51" t="s">
        <v>1089</v>
      </c>
      <c r="F59" t="str">
        <f t="shared" si="0"/>
        <v>Christy  Techau-Dover</v>
      </c>
      <c r="G59" s="50"/>
      <c r="H59" s="50"/>
    </row>
    <row r="60" spans="1:8" ht="15.45" x14ac:dyDescent="0.4">
      <c r="A60" s="49" t="s">
        <v>342</v>
      </c>
      <c r="B60" s="8" t="s">
        <v>0</v>
      </c>
      <c r="C60" t="s">
        <v>821</v>
      </c>
      <c r="D60" s="49" t="s">
        <v>1070</v>
      </c>
      <c r="E60" s="49" t="s">
        <v>1071</v>
      </c>
      <c r="F60" t="str">
        <f t="shared" si="0"/>
        <v>Rich Thieme</v>
      </c>
      <c r="G60" s="50"/>
      <c r="H60" s="50"/>
    </row>
    <row r="61" spans="1:8" ht="15.45" x14ac:dyDescent="0.4">
      <c r="A61" s="51" t="s">
        <v>344</v>
      </c>
      <c r="B61" s="8" t="s">
        <v>0</v>
      </c>
      <c r="C61" t="s">
        <v>754</v>
      </c>
      <c r="D61" s="51" t="s">
        <v>951</v>
      </c>
      <c r="E61" s="51" t="s">
        <v>952</v>
      </c>
      <c r="F61" t="str">
        <f t="shared" si="0"/>
        <v>SueAnn Stokes</v>
      </c>
      <c r="G61" s="50"/>
      <c r="H61" s="50"/>
    </row>
    <row r="62" spans="1:8" ht="15.45" x14ac:dyDescent="0.4">
      <c r="A62" s="49" t="s">
        <v>345</v>
      </c>
      <c r="B62" s="8" t="s">
        <v>0</v>
      </c>
      <c r="C62" t="s">
        <v>822</v>
      </c>
      <c r="D62" s="49" t="s">
        <v>990</v>
      </c>
      <c r="E62" s="49" t="s">
        <v>991</v>
      </c>
      <c r="F62" t="str">
        <f t="shared" si="0"/>
        <v>Jon Kerns</v>
      </c>
      <c r="G62" s="50"/>
      <c r="H62" s="50"/>
    </row>
    <row r="63" spans="1:8" ht="15.45" x14ac:dyDescent="0.4">
      <c r="A63" s="51" t="s">
        <v>346</v>
      </c>
      <c r="B63" s="8" t="s">
        <v>0</v>
      </c>
      <c r="C63" t="s">
        <v>823</v>
      </c>
      <c r="D63" s="51" t="s">
        <v>953</v>
      </c>
      <c r="E63" s="51" t="s">
        <v>954</v>
      </c>
      <c r="F63" t="str">
        <f t="shared" si="0"/>
        <v>Paula K Francis</v>
      </c>
      <c r="G63" s="50"/>
      <c r="H63" s="50"/>
    </row>
    <row r="64" spans="1:8" ht="15.45" x14ac:dyDescent="0.4">
      <c r="A64" s="49" t="s">
        <v>347</v>
      </c>
      <c r="B64" s="8" t="s">
        <v>0</v>
      </c>
      <c r="C64" t="s">
        <v>824</v>
      </c>
      <c r="D64" s="49" t="s">
        <v>348</v>
      </c>
      <c r="E64" s="49" t="s">
        <v>349</v>
      </c>
      <c r="F64" t="str">
        <f t="shared" si="0"/>
        <v>Dana Simmons</v>
      </c>
      <c r="G64" s="50"/>
      <c r="H64" s="50"/>
    </row>
    <row r="65" spans="1:8" ht="15.45" x14ac:dyDescent="0.4">
      <c r="A65" s="51" t="s">
        <v>261</v>
      </c>
      <c r="B65" s="8" t="s">
        <v>0</v>
      </c>
      <c r="C65" t="s">
        <v>825</v>
      </c>
      <c r="D65" s="51" t="s">
        <v>328</v>
      </c>
      <c r="E65" s="51" t="s">
        <v>350</v>
      </c>
      <c r="F65" t="str">
        <f t="shared" si="0"/>
        <v>Mark Novak</v>
      </c>
      <c r="G65" s="50"/>
      <c r="H65" s="50"/>
    </row>
    <row r="66" spans="1:8" ht="15.45" x14ac:dyDescent="0.4">
      <c r="A66" s="49" t="s">
        <v>351</v>
      </c>
      <c r="B66" s="8" t="s">
        <v>0</v>
      </c>
      <c r="C66" t="s">
        <v>826</v>
      </c>
      <c r="D66" s="49" t="s">
        <v>348</v>
      </c>
      <c r="E66" s="49" t="s">
        <v>955</v>
      </c>
      <c r="F66" t="str">
        <f t="shared" si="0"/>
        <v>Dana Widner</v>
      </c>
      <c r="G66" s="50"/>
      <c r="H66" s="50"/>
    </row>
    <row r="67" spans="1:8" ht="15.45" x14ac:dyDescent="0.4">
      <c r="A67" s="51" t="s">
        <v>352</v>
      </c>
      <c r="B67" s="8" t="s">
        <v>0</v>
      </c>
      <c r="C67" t="s">
        <v>827</v>
      </c>
      <c r="D67" s="51" t="s">
        <v>303</v>
      </c>
      <c r="E67" s="51" t="s">
        <v>353</v>
      </c>
      <c r="F67" t="str">
        <f t="shared" ref="F67:F116" si="1">CONCATENATE(D67," ",E67)</f>
        <v>Joe Cochran</v>
      </c>
      <c r="G67" s="50"/>
      <c r="H67" s="50"/>
    </row>
    <row r="68" spans="1:8" ht="15.45" x14ac:dyDescent="0.4">
      <c r="A68" s="49" t="s">
        <v>354</v>
      </c>
      <c r="B68" s="8" t="s">
        <v>0</v>
      </c>
      <c r="C68" t="s">
        <v>828</v>
      </c>
      <c r="D68" s="49" t="s">
        <v>355</v>
      </c>
      <c r="E68" s="49" t="s">
        <v>356</v>
      </c>
      <c r="F68" t="str">
        <f t="shared" si="1"/>
        <v>Lisa Finley Norton</v>
      </c>
      <c r="G68" s="50"/>
      <c r="H68" s="50"/>
    </row>
    <row r="69" spans="1:8" ht="15.45" x14ac:dyDescent="0.4">
      <c r="A69" s="51" t="s">
        <v>357</v>
      </c>
      <c r="B69" s="8" t="s">
        <v>0</v>
      </c>
      <c r="C69" t="s">
        <v>829</v>
      </c>
      <c r="D69" s="51" t="s">
        <v>956</v>
      </c>
      <c r="E69" s="51" t="s">
        <v>957</v>
      </c>
      <c r="F69" t="str">
        <f t="shared" si="1"/>
        <v>Marcy Oerly</v>
      </c>
      <c r="G69" s="50"/>
      <c r="H69" s="50"/>
    </row>
    <row r="70" spans="1:8" ht="15.45" x14ac:dyDescent="0.4">
      <c r="A70" s="49" t="s">
        <v>358</v>
      </c>
      <c r="B70" s="8" t="s">
        <v>0</v>
      </c>
      <c r="C70" t="s">
        <v>830</v>
      </c>
      <c r="D70" s="49" t="s">
        <v>958</v>
      </c>
      <c r="E70" s="49" t="s">
        <v>289</v>
      </c>
      <c r="F70" t="str">
        <f t="shared" si="1"/>
        <v>Melinda James</v>
      </c>
      <c r="G70" s="50"/>
      <c r="H70" s="50"/>
    </row>
    <row r="71" spans="1:8" ht="15.45" x14ac:dyDescent="0.4">
      <c r="A71" s="51" t="s">
        <v>359</v>
      </c>
      <c r="B71" s="8" t="s">
        <v>0</v>
      </c>
      <c r="C71" t="s">
        <v>831</v>
      </c>
      <c r="D71" s="51" t="s">
        <v>1072</v>
      </c>
      <c r="E71" s="51" t="s">
        <v>1073</v>
      </c>
      <c r="F71" t="str">
        <f t="shared" si="1"/>
        <v>Jeff Porter</v>
      </c>
      <c r="G71" s="50"/>
      <c r="H71" s="50"/>
    </row>
    <row r="72" spans="1:8" ht="15.45" x14ac:dyDescent="0.4">
      <c r="A72" s="49" t="s">
        <v>360</v>
      </c>
      <c r="B72" s="8" t="s">
        <v>0</v>
      </c>
      <c r="C72" t="s">
        <v>832</v>
      </c>
      <c r="D72" s="49" t="s">
        <v>735</v>
      </c>
      <c r="E72" s="49" t="s">
        <v>736</v>
      </c>
      <c r="F72" t="str">
        <f t="shared" si="1"/>
        <v>Colleen Richardson-Richey</v>
      </c>
      <c r="G72" s="50"/>
      <c r="H72" s="50"/>
    </row>
    <row r="73" spans="1:8" ht="15.45" x14ac:dyDescent="0.4">
      <c r="A73" s="51" t="s">
        <v>362</v>
      </c>
      <c r="B73" s="8" t="s">
        <v>0</v>
      </c>
      <c r="C73" t="s">
        <v>833</v>
      </c>
      <c r="D73" s="51" t="s">
        <v>726</v>
      </c>
      <c r="E73" s="51" t="s">
        <v>327</v>
      </c>
      <c r="F73" t="str">
        <f t="shared" si="1"/>
        <v>Jacob Johnson</v>
      </c>
      <c r="G73" s="50"/>
      <c r="H73" s="50"/>
    </row>
    <row r="74" spans="1:8" ht="15.45" x14ac:dyDescent="0.4">
      <c r="A74" s="49" t="s">
        <v>363</v>
      </c>
      <c r="B74" s="8" t="s">
        <v>0</v>
      </c>
      <c r="C74" t="s">
        <v>834</v>
      </c>
      <c r="D74" s="49" t="s">
        <v>727</v>
      </c>
      <c r="E74" s="49" t="s">
        <v>728</v>
      </c>
      <c r="F74" t="str">
        <f t="shared" si="1"/>
        <v>Cheryle Perkins</v>
      </c>
      <c r="G74" s="50"/>
      <c r="H74" s="50"/>
    </row>
    <row r="75" spans="1:8" ht="15.45" x14ac:dyDescent="0.4">
      <c r="A75" s="51" t="s">
        <v>364</v>
      </c>
      <c r="B75" s="8" t="s">
        <v>0</v>
      </c>
      <c r="C75" t="s">
        <v>835</v>
      </c>
      <c r="D75" s="51" t="s">
        <v>365</v>
      </c>
      <c r="E75" s="51" t="s">
        <v>366</v>
      </c>
      <c r="F75" t="str">
        <f t="shared" si="1"/>
        <v>Rex L. Wallace</v>
      </c>
      <c r="G75" s="50"/>
      <c r="H75" s="50"/>
    </row>
    <row r="76" spans="1:8" ht="15.45" x14ac:dyDescent="0.4">
      <c r="A76" s="49" t="s">
        <v>367</v>
      </c>
      <c r="B76" s="8" t="s">
        <v>0</v>
      </c>
      <c r="C76" t="s">
        <v>836</v>
      </c>
      <c r="D76" s="49" t="s">
        <v>335</v>
      </c>
      <c r="E76" s="49" t="s">
        <v>959</v>
      </c>
      <c r="F76" t="str">
        <f t="shared" si="1"/>
        <v>Doug Bridges</v>
      </c>
      <c r="G76" s="50"/>
      <c r="H76" s="50"/>
    </row>
    <row r="77" spans="1:8" ht="15.45" x14ac:dyDescent="0.4">
      <c r="A77" s="51" t="s">
        <v>369</v>
      </c>
      <c r="B77" s="8" t="s">
        <v>0</v>
      </c>
      <c r="C77" t="s">
        <v>837</v>
      </c>
      <c r="D77" s="51" t="s">
        <v>992</v>
      </c>
      <c r="E77" s="51" t="s">
        <v>993</v>
      </c>
      <c r="F77" t="str">
        <f t="shared" si="1"/>
        <v>Tina Kammerich</v>
      </c>
      <c r="G77" s="50"/>
      <c r="H77" s="50"/>
    </row>
    <row r="78" spans="1:8" ht="15.45" x14ac:dyDescent="0.4">
      <c r="A78" s="49" t="s">
        <v>370</v>
      </c>
      <c r="B78" s="8" t="s">
        <v>0</v>
      </c>
      <c r="C78" t="s">
        <v>838</v>
      </c>
      <c r="D78" s="49" t="s">
        <v>371</v>
      </c>
      <c r="E78" s="49" t="s">
        <v>372</v>
      </c>
      <c r="F78" t="str">
        <f t="shared" si="1"/>
        <v>Jama Berry</v>
      </c>
      <c r="G78" s="50"/>
      <c r="H78" s="50"/>
    </row>
    <row r="79" spans="1:8" ht="15.45" x14ac:dyDescent="0.4">
      <c r="A79" s="51" t="s">
        <v>373</v>
      </c>
      <c r="B79" s="8" t="s">
        <v>0</v>
      </c>
      <c r="C79" t="s">
        <v>839</v>
      </c>
      <c r="D79" s="51" t="s">
        <v>994</v>
      </c>
      <c r="E79" s="51" t="s">
        <v>995</v>
      </c>
      <c r="F79" t="str">
        <f t="shared" si="1"/>
        <v>Donna Brimhall</v>
      </c>
      <c r="G79" s="50"/>
      <c r="H79" s="50"/>
    </row>
    <row r="80" spans="1:8" ht="15.45" x14ac:dyDescent="0.4">
      <c r="A80" s="49" t="s">
        <v>374</v>
      </c>
      <c r="B80" s="8" t="s">
        <v>0</v>
      </c>
      <c r="C80" t="s">
        <v>840</v>
      </c>
      <c r="D80" s="49" t="s">
        <v>368</v>
      </c>
      <c r="E80" s="49" t="s">
        <v>375</v>
      </c>
      <c r="F80" t="str">
        <f t="shared" si="1"/>
        <v>Charles Triller</v>
      </c>
      <c r="G80" s="50"/>
      <c r="H80" s="50"/>
    </row>
    <row r="81" spans="1:14" ht="15.45" x14ac:dyDescent="0.4">
      <c r="A81" s="51" t="s">
        <v>376</v>
      </c>
      <c r="B81" s="8" t="s">
        <v>0</v>
      </c>
      <c r="C81" t="s">
        <v>841</v>
      </c>
      <c r="D81" s="51" t="s">
        <v>287</v>
      </c>
      <c r="E81" s="51" t="s">
        <v>729</v>
      </c>
      <c r="F81" t="str">
        <f t="shared" si="1"/>
        <v>Christopher Woolery</v>
      </c>
      <c r="G81" s="50"/>
      <c r="H81" s="50"/>
    </row>
    <row r="82" spans="1:14" ht="15.45" x14ac:dyDescent="0.4">
      <c r="A82" s="49" t="s">
        <v>377</v>
      </c>
      <c r="B82" s="8" t="s">
        <v>0</v>
      </c>
      <c r="C82" t="s">
        <v>842</v>
      </c>
      <c r="D82" s="49" t="s">
        <v>996</v>
      </c>
      <c r="E82" s="49" t="s">
        <v>997</v>
      </c>
      <c r="F82" t="str">
        <f t="shared" si="1"/>
        <v>Tim Kean</v>
      </c>
      <c r="G82" s="50"/>
      <c r="H82" s="50"/>
    </row>
    <row r="83" spans="1:14" ht="15.45" x14ac:dyDescent="0.4">
      <c r="A83" s="51" t="s">
        <v>378</v>
      </c>
      <c r="B83" s="8" t="s">
        <v>0</v>
      </c>
      <c r="C83" t="s">
        <v>843</v>
      </c>
      <c r="D83" s="51" t="s">
        <v>1074</v>
      </c>
      <c r="E83" s="51" t="s">
        <v>1075</v>
      </c>
      <c r="F83" t="str">
        <f t="shared" si="1"/>
        <v>Kelly Crane</v>
      </c>
      <c r="G83" s="50"/>
      <c r="H83" s="50"/>
    </row>
    <row r="84" spans="1:14" ht="15.45" x14ac:dyDescent="0.4">
      <c r="A84" s="49" t="s">
        <v>379</v>
      </c>
      <c r="B84" s="8" t="s">
        <v>0</v>
      </c>
      <c r="C84" t="s">
        <v>844</v>
      </c>
      <c r="D84" s="49" t="s">
        <v>1076</v>
      </c>
      <c r="E84" s="49" t="s">
        <v>1077</v>
      </c>
      <c r="F84" t="str">
        <f t="shared" si="1"/>
        <v>Marcus Farr</v>
      </c>
      <c r="G84" s="50"/>
      <c r="H84" s="50"/>
    </row>
    <row r="85" spans="1:14" ht="15.45" x14ac:dyDescent="0.4">
      <c r="A85" s="51" t="s">
        <v>380</v>
      </c>
      <c r="B85" s="8" t="s">
        <v>0</v>
      </c>
      <c r="C85" t="s">
        <v>845</v>
      </c>
      <c r="D85" s="51" t="s">
        <v>730</v>
      </c>
      <c r="E85" s="51" t="s">
        <v>409</v>
      </c>
      <c r="F85" t="str">
        <f t="shared" si="1"/>
        <v>Rita Lemmon</v>
      </c>
      <c r="G85" s="50"/>
      <c r="H85" s="50"/>
    </row>
    <row r="86" spans="1:14" ht="15.45" x14ac:dyDescent="0.4">
      <c r="A86" s="49" t="s">
        <v>381</v>
      </c>
      <c r="B86" s="8" t="s">
        <v>0</v>
      </c>
      <c r="C86" t="s">
        <v>846</v>
      </c>
      <c r="D86" s="49" t="s">
        <v>282</v>
      </c>
      <c r="E86" s="49" t="s">
        <v>382</v>
      </c>
      <c r="F86" t="str">
        <f t="shared" si="1"/>
        <v>Daniel Whittle</v>
      </c>
      <c r="G86" s="50"/>
      <c r="H86" s="50"/>
    </row>
    <row r="87" spans="1:14" ht="15.45" x14ac:dyDescent="0.4">
      <c r="A87" s="51" t="s">
        <v>383</v>
      </c>
      <c r="B87" s="8" t="s">
        <v>0</v>
      </c>
      <c r="C87" t="s">
        <v>847</v>
      </c>
      <c r="D87" s="51" t="s">
        <v>384</v>
      </c>
      <c r="E87" s="51" t="s">
        <v>385</v>
      </c>
      <c r="F87" t="str">
        <f t="shared" si="1"/>
        <v>Chrissy Gillis</v>
      </c>
      <c r="G87" s="50"/>
      <c r="H87" s="50"/>
    </row>
    <row r="88" spans="1:14" ht="15.45" x14ac:dyDescent="0.4">
      <c r="A88" s="49" t="s">
        <v>386</v>
      </c>
      <c r="B88" s="8" t="s">
        <v>0</v>
      </c>
      <c r="C88" t="s">
        <v>848</v>
      </c>
      <c r="D88" s="49" t="s">
        <v>731</v>
      </c>
      <c r="E88" s="49" t="s">
        <v>732</v>
      </c>
      <c r="F88" t="str">
        <f t="shared" si="1"/>
        <v>Josh Ketsenburg</v>
      </c>
      <c r="G88" s="50"/>
      <c r="H88" s="50"/>
    </row>
    <row r="89" spans="1:14" ht="15.45" x14ac:dyDescent="0.4">
      <c r="A89" s="51" t="s">
        <v>387</v>
      </c>
      <c r="B89" s="8" t="s">
        <v>0</v>
      </c>
      <c r="C89" t="s">
        <v>849</v>
      </c>
      <c r="D89" s="51" t="s">
        <v>339</v>
      </c>
      <c r="E89" s="51" t="s">
        <v>410</v>
      </c>
      <c r="F89" t="str">
        <f t="shared" si="1"/>
        <v>Kevin Stone</v>
      </c>
      <c r="G89" s="50"/>
      <c r="H89" s="50"/>
    </row>
    <row r="90" spans="1:14" ht="15.45" x14ac:dyDescent="0.4">
      <c r="A90" s="49" t="s">
        <v>388</v>
      </c>
      <c r="B90" s="8" t="s">
        <v>0</v>
      </c>
      <c r="C90" t="s">
        <v>850</v>
      </c>
      <c r="D90" s="49" t="s">
        <v>394</v>
      </c>
      <c r="E90" s="49" t="s">
        <v>960</v>
      </c>
      <c r="F90" t="str">
        <f t="shared" si="1"/>
        <v>Linda Coleman</v>
      </c>
      <c r="G90" s="50"/>
      <c r="H90" s="50"/>
    </row>
    <row r="91" spans="1:14" ht="15.45" x14ac:dyDescent="0.4">
      <c r="A91" s="51" t="s">
        <v>329</v>
      </c>
      <c r="B91" s="8" t="s">
        <v>0</v>
      </c>
      <c r="C91" t="s">
        <v>851</v>
      </c>
      <c r="D91" s="51" t="s">
        <v>998</v>
      </c>
      <c r="E91" s="51" t="s">
        <v>1078</v>
      </c>
      <c r="F91" t="str">
        <f t="shared" si="1"/>
        <v>Travis Hills</v>
      </c>
      <c r="G91" s="50"/>
      <c r="H91" s="50"/>
    </row>
    <row r="92" spans="1:14" ht="15.45" x14ac:dyDescent="0.4">
      <c r="A92" s="49" t="s">
        <v>343</v>
      </c>
      <c r="B92" s="8" t="s">
        <v>0</v>
      </c>
      <c r="C92" t="s">
        <v>852</v>
      </c>
      <c r="D92" s="49" t="s">
        <v>961</v>
      </c>
      <c r="E92" s="49" t="s">
        <v>962</v>
      </c>
      <c r="F92" t="str">
        <f t="shared" si="1"/>
        <v>Randi Ederer</v>
      </c>
      <c r="G92" s="50"/>
      <c r="H92" s="50"/>
    </row>
    <row r="93" spans="1:14" ht="15.45" x14ac:dyDescent="0.4">
      <c r="A93" s="51" t="s">
        <v>390</v>
      </c>
      <c r="B93" s="8" t="s">
        <v>0</v>
      </c>
      <c r="C93" t="s">
        <v>853</v>
      </c>
      <c r="D93" s="51" t="s">
        <v>998</v>
      </c>
      <c r="E93" s="51" t="s">
        <v>999</v>
      </c>
      <c r="F93" t="str">
        <f t="shared" si="1"/>
        <v>Travis Welge</v>
      </c>
      <c r="G93" s="50"/>
      <c r="H93" s="50"/>
    </row>
    <row r="94" spans="1:14" ht="15.45" x14ac:dyDescent="0.4">
      <c r="A94" s="49" t="s">
        <v>391</v>
      </c>
      <c r="B94" s="8" t="s">
        <v>0</v>
      </c>
      <c r="C94" t="s">
        <v>854</v>
      </c>
      <c r="D94" s="49" t="s">
        <v>963</v>
      </c>
      <c r="E94" s="49" t="s">
        <v>964</v>
      </c>
      <c r="F94" t="str">
        <f t="shared" si="1"/>
        <v>George Lysinger</v>
      </c>
      <c r="G94" s="50"/>
      <c r="H94" s="50"/>
    </row>
    <row r="95" spans="1:14" ht="15.45" x14ac:dyDescent="0.4">
      <c r="A95" s="51" t="s">
        <v>393</v>
      </c>
      <c r="B95" s="8" t="s">
        <v>0</v>
      </c>
      <c r="C95" t="s">
        <v>855</v>
      </c>
      <c r="D95" s="51" t="s">
        <v>965</v>
      </c>
      <c r="E95" s="51" t="s">
        <v>966</v>
      </c>
      <c r="F95" t="str">
        <f t="shared" si="1"/>
        <v>Eric Dugal</v>
      </c>
      <c r="G95" s="50"/>
      <c r="H95" s="50"/>
    </row>
    <row r="96" spans="1:14" ht="15.45" x14ac:dyDescent="0.4">
      <c r="A96" s="49" t="s">
        <v>4</v>
      </c>
      <c r="B96" s="8" t="s">
        <v>0</v>
      </c>
      <c r="C96" t="s">
        <v>856</v>
      </c>
      <c r="D96" s="51" t="s">
        <v>394</v>
      </c>
      <c r="E96" s="51" t="s">
        <v>395</v>
      </c>
      <c r="F96" t="str">
        <f t="shared" ref="F96" si="2">CONCATENATE(D96," ",E96)</f>
        <v>Linda Wagner</v>
      </c>
      <c r="G96" s="50"/>
      <c r="H96" s="50"/>
      <c r="J96" s="51"/>
      <c r="K96" s="51"/>
      <c r="M96" s="50"/>
      <c r="N96" s="50"/>
    </row>
    <row r="97" spans="1:8" ht="15.45" x14ac:dyDescent="0.4">
      <c r="A97" s="51" t="s">
        <v>396</v>
      </c>
      <c r="B97" s="8" t="s">
        <v>0</v>
      </c>
      <c r="C97" t="s">
        <v>857</v>
      </c>
      <c r="D97" s="49" t="s">
        <v>397</v>
      </c>
      <c r="E97" s="49" t="s">
        <v>398</v>
      </c>
      <c r="F97" t="str">
        <f>CONCATENATE(D97," ",E97)</f>
        <v>Jake Zimmerman</v>
      </c>
      <c r="G97" s="50"/>
      <c r="H97" s="50"/>
    </row>
    <row r="98" spans="1:8" ht="15.45" x14ac:dyDescent="0.4">
      <c r="A98" s="49" t="s">
        <v>399</v>
      </c>
      <c r="B98" s="8" t="s">
        <v>0</v>
      </c>
      <c r="C98" t="s">
        <v>858</v>
      </c>
      <c r="D98" s="49" t="s">
        <v>914</v>
      </c>
      <c r="E98" s="49" t="s">
        <v>912</v>
      </c>
      <c r="F98" t="str">
        <f t="shared" si="1"/>
        <v>Jessica Adcock Goodman</v>
      </c>
      <c r="G98" s="50"/>
      <c r="H98" s="50"/>
    </row>
    <row r="99" spans="1:8" ht="15.45" x14ac:dyDescent="0.4">
      <c r="A99" s="51" t="s">
        <v>400</v>
      </c>
      <c r="B99" s="8" t="s">
        <v>0</v>
      </c>
      <c r="C99" t="s">
        <v>859</v>
      </c>
      <c r="D99" s="51" t="s">
        <v>401</v>
      </c>
      <c r="E99" s="51" t="s">
        <v>402</v>
      </c>
      <c r="F99" t="str">
        <f t="shared" si="1"/>
        <v>Gary Stump</v>
      </c>
      <c r="G99" s="50"/>
      <c r="H99" s="50"/>
    </row>
    <row r="100" spans="1:8" ht="15.45" x14ac:dyDescent="0.4">
      <c r="A100" s="49" t="s">
        <v>403</v>
      </c>
      <c r="B100" s="8" t="s">
        <v>0</v>
      </c>
      <c r="C100" t="s">
        <v>860</v>
      </c>
      <c r="D100" s="49" t="s">
        <v>967</v>
      </c>
      <c r="E100" s="49" t="s">
        <v>968</v>
      </c>
      <c r="F100" t="str">
        <f t="shared" si="1"/>
        <v>Michelle Vangorkom</v>
      </c>
      <c r="G100" s="50"/>
      <c r="H100" s="50"/>
    </row>
    <row r="101" spans="1:8" ht="15.45" x14ac:dyDescent="0.4">
      <c r="A101" s="51" t="s">
        <v>311</v>
      </c>
      <c r="B101" s="8" t="s">
        <v>0</v>
      </c>
      <c r="C101" t="s">
        <v>861</v>
      </c>
      <c r="D101" s="51" t="s">
        <v>969</v>
      </c>
      <c r="E101" s="51" t="s">
        <v>970</v>
      </c>
      <c r="F101" t="str">
        <f t="shared" si="1"/>
        <v>Carla Essner</v>
      </c>
      <c r="G101" s="50"/>
      <c r="H101" s="50"/>
    </row>
    <row r="102" spans="1:8" ht="15.45" x14ac:dyDescent="0.4">
      <c r="A102" s="49" t="s">
        <v>404</v>
      </c>
      <c r="B102" s="8" t="s">
        <v>0</v>
      </c>
      <c r="C102" t="s">
        <v>862</v>
      </c>
      <c r="D102" s="49" t="s">
        <v>915</v>
      </c>
      <c r="E102" s="49" t="s">
        <v>916</v>
      </c>
      <c r="F102" t="str">
        <f t="shared" si="1"/>
        <v>Jimile Voyles</v>
      </c>
      <c r="G102" s="50"/>
      <c r="H102" s="50"/>
    </row>
    <row r="103" spans="1:8" ht="15.45" x14ac:dyDescent="0.4">
      <c r="A103" s="51" t="s">
        <v>405</v>
      </c>
      <c r="B103" s="8" t="s">
        <v>0</v>
      </c>
      <c r="C103" t="s">
        <v>863</v>
      </c>
      <c r="D103" s="51" t="s">
        <v>406</v>
      </c>
      <c r="E103" s="51" t="s">
        <v>407</v>
      </c>
      <c r="F103" t="str">
        <f t="shared" si="1"/>
        <v>Liz Miles</v>
      </c>
      <c r="G103" s="50"/>
      <c r="H103" s="50"/>
    </row>
    <row r="104" spans="1:8" ht="15.45" x14ac:dyDescent="0.4">
      <c r="A104" s="49" t="s">
        <v>408</v>
      </c>
      <c r="B104" s="8" t="s">
        <v>0</v>
      </c>
      <c r="C104" t="s">
        <v>864</v>
      </c>
      <c r="D104" s="49" t="s">
        <v>726</v>
      </c>
      <c r="E104" s="49" t="s">
        <v>1000</v>
      </c>
      <c r="F104" t="str">
        <f t="shared" si="1"/>
        <v>Jacob Clary</v>
      </c>
      <c r="G104" s="50"/>
      <c r="H104" s="50"/>
    </row>
    <row r="105" spans="1:8" ht="15.45" x14ac:dyDescent="0.4">
      <c r="A105" s="51" t="s">
        <v>410</v>
      </c>
      <c r="B105" s="8" t="s">
        <v>0</v>
      </c>
      <c r="C105" t="s">
        <v>865</v>
      </c>
      <c r="D105" s="51" t="s">
        <v>971</v>
      </c>
      <c r="E105" s="51" t="s">
        <v>972</v>
      </c>
      <c r="F105" t="str">
        <f t="shared" si="1"/>
        <v>Matt Daugherty</v>
      </c>
      <c r="G105" s="50"/>
      <c r="H105" s="50"/>
    </row>
    <row r="106" spans="1:8" ht="15.45" x14ac:dyDescent="0.4">
      <c r="A106" s="49" t="s">
        <v>411</v>
      </c>
      <c r="B106" s="8" t="s">
        <v>0</v>
      </c>
      <c r="C106" t="s">
        <v>866</v>
      </c>
      <c r="D106" s="49" t="s">
        <v>1079</v>
      </c>
      <c r="E106" s="49" t="s">
        <v>1080</v>
      </c>
      <c r="F106" t="str">
        <f t="shared" si="1"/>
        <v>Angel Order</v>
      </c>
      <c r="G106" s="50"/>
      <c r="H106" s="50"/>
    </row>
    <row r="107" spans="1:8" ht="15.45" x14ac:dyDescent="0.4">
      <c r="A107" s="51" t="s">
        <v>412</v>
      </c>
      <c r="B107" s="8" t="s">
        <v>0</v>
      </c>
      <c r="C107" t="s">
        <v>867</v>
      </c>
      <c r="D107" s="51" t="s">
        <v>1081</v>
      </c>
      <c r="E107" s="51" t="s">
        <v>931</v>
      </c>
      <c r="F107" t="str">
        <f t="shared" si="1"/>
        <v>Davy Wilson</v>
      </c>
      <c r="G107" s="50"/>
      <c r="H107" s="50"/>
    </row>
    <row r="108" spans="1:8" ht="15.45" x14ac:dyDescent="0.4">
      <c r="A108" s="49" t="s">
        <v>413</v>
      </c>
      <c r="B108" s="8" t="s">
        <v>0</v>
      </c>
      <c r="C108" t="s">
        <v>868</v>
      </c>
      <c r="D108" s="49" t="s">
        <v>1082</v>
      </c>
      <c r="E108" s="49" t="s">
        <v>284</v>
      </c>
      <c r="F108" t="str">
        <f t="shared" si="1"/>
        <v>Taylor  Clinton</v>
      </c>
      <c r="G108" s="50"/>
      <c r="H108" s="50"/>
    </row>
    <row r="109" spans="1:8" ht="15.45" x14ac:dyDescent="0.4">
      <c r="A109" s="51" t="s">
        <v>414</v>
      </c>
      <c r="B109" s="8" t="s">
        <v>0</v>
      </c>
      <c r="C109" t="s">
        <v>869</v>
      </c>
      <c r="D109" s="51" t="s">
        <v>973</v>
      </c>
      <c r="E109" s="51" t="s">
        <v>974</v>
      </c>
      <c r="F109" t="str">
        <f t="shared" si="1"/>
        <v>Lena Kleeman</v>
      </c>
      <c r="G109" s="50"/>
      <c r="H109" s="50"/>
    </row>
    <row r="110" spans="1:8" ht="15.45" x14ac:dyDescent="0.4">
      <c r="A110" s="49" t="s">
        <v>415</v>
      </c>
      <c r="B110" s="8" t="s">
        <v>0</v>
      </c>
      <c r="C110" t="s">
        <v>870</v>
      </c>
      <c r="D110" s="49" t="s">
        <v>975</v>
      </c>
      <c r="E110" s="49" t="s">
        <v>392</v>
      </c>
      <c r="F110" t="str">
        <f t="shared" si="1"/>
        <v>Katie Smith</v>
      </c>
      <c r="G110" s="50"/>
      <c r="H110" s="50"/>
    </row>
    <row r="111" spans="1:8" ht="15.45" x14ac:dyDescent="0.4">
      <c r="A111" s="51" t="s">
        <v>416</v>
      </c>
      <c r="B111" s="8" t="s">
        <v>0</v>
      </c>
      <c r="C111" t="s">
        <v>871</v>
      </c>
      <c r="D111" s="51" t="s">
        <v>976</v>
      </c>
      <c r="E111" s="51" t="s">
        <v>977</v>
      </c>
      <c r="F111" t="str">
        <f t="shared" si="1"/>
        <v>Heather Eckhoff</v>
      </c>
      <c r="G111" s="50"/>
      <c r="H111" s="50"/>
    </row>
    <row r="112" spans="1:8" ht="15.45" x14ac:dyDescent="0.4">
      <c r="A112" s="49" t="s">
        <v>417</v>
      </c>
      <c r="B112" s="8" t="s">
        <v>0</v>
      </c>
      <c r="C112" t="s">
        <v>872</v>
      </c>
      <c r="D112" s="49" t="s">
        <v>1083</v>
      </c>
      <c r="E112" s="49" t="s">
        <v>1084</v>
      </c>
      <c r="F112" t="str">
        <f t="shared" si="1"/>
        <v>Frances Huitt</v>
      </c>
      <c r="G112" s="50"/>
      <c r="H112" s="50"/>
    </row>
    <row r="113" spans="1:8" ht="15.45" x14ac:dyDescent="0.4">
      <c r="A113" s="51" t="s">
        <v>418</v>
      </c>
      <c r="B113" s="8" t="s">
        <v>0</v>
      </c>
      <c r="C113" t="s">
        <v>873</v>
      </c>
      <c r="D113" s="51" t="s">
        <v>733</v>
      </c>
      <c r="E113" s="51" t="s">
        <v>734</v>
      </c>
      <c r="F113" t="str">
        <f t="shared" si="1"/>
        <v>Austin Graybill</v>
      </c>
      <c r="G113" s="50"/>
      <c r="H113" s="50"/>
    </row>
    <row r="114" spans="1:8" ht="15.45" x14ac:dyDescent="0.4">
      <c r="A114" s="49" t="s">
        <v>419</v>
      </c>
      <c r="B114" s="8" t="s">
        <v>0</v>
      </c>
      <c r="C114" t="s">
        <v>874</v>
      </c>
      <c r="D114" s="49" t="s">
        <v>1051</v>
      </c>
      <c r="E114" s="49" t="s">
        <v>1052</v>
      </c>
      <c r="F114" t="str">
        <f t="shared" si="1"/>
        <v>Tresha  Petty</v>
      </c>
      <c r="G114" s="50"/>
      <c r="H114" s="50"/>
    </row>
    <row r="115" spans="1:8" ht="15.45" x14ac:dyDescent="0.4">
      <c r="A115" s="51" t="s">
        <v>420</v>
      </c>
      <c r="B115" s="8" t="s">
        <v>0</v>
      </c>
      <c r="C115" t="s">
        <v>875</v>
      </c>
      <c r="D115" s="51" t="s">
        <v>978</v>
      </c>
      <c r="E115" s="51" t="s">
        <v>979</v>
      </c>
      <c r="F115" t="str">
        <f t="shared" si="1"/>
        <v>Rachel Willhite</v>
      </c>
      <c r="G115" s="50"/>
      <c r="H115" s="50"/>
    </row>
    <row r="116" spans="1:8" ht="15.45" x14ac:dyDescent="0.4">
      <c r="A116" s="49" t="s">
        <v>1001</v>
      </c>
      <c r="B116" s="49"/>
      <c r="C116" t="s">
        <v>876</v>
      </c>
      <c r="D116" s="49" t="s">
        <v>1085</v>
      </c>
      <c r="E116" s="49" t="s">
        <v>1086</v>
      </c>
      <c r="F116" t="str">
        <f t="shared" si="1"/>
        <v>Shawn Ordway</v>
      </c>
      <c r="G116" s="50"/>
      <c r="H116" s="50"/>
    </row>
    <row r="117" spans="1:8" x14ac:dyDescent="0.4">
      <c r="A117" s="53"/>
      <c r="B117" s="53"/>
      <c r="C117" s="53"/>
      <c r="D117" s="53"/>
      <c r="E117" s="53"/>
      <c r="F117" s="53"/>
      <c r="G117" s="54"/>
      <c r="H117" s="54"/>
    </row>
    <row r="118" spans="1:8" x14ac:dyDescent="0.4">
      <c r="A118" t="s">
        <v>1002</v>
      </c>
    </row>
  </sheetData>
  <pageMargins left="0.7" right="0.7" top="0.75" bottom="0.75" header="0.3" footer="0.3"/>
  <pageSetup scale="9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AS328"/>
  <sheetViews>
    <sheetView topLeftCell="A10" zoomScaleNormal="100" zoomScaleSheetLayoutView="100" workbookViewId="0">
      <selection activeCell="AJ1" sqref="AJ1:AR1"/>
    </sheetView>
  </sheetViews>
  <sheetFormatPr defaultColWidth="0" defaultRowHeight="14.15" zeroHeight="1" x14ac:dyDescent="0.35"/>
  <cols>
    <col min="1" max="45" width="2.3046875" style="1" customWidth="1"/>
    <col min="46" max="16384" width="9.07421875" style="1" hidden="1"/>
  </cols>
  <sheetData>
    <row r="1" spans="1:45" ht="15.45" x14ac:dyDescent="0.4">
      <c r="A1" s="86" t="str">
        <f>'Page 1'!B11</f>
        <v>Gasconade County</v>
      </c>
      <c r="B1" s="86"/>
      <c r="C1" s="86"/>
      <c r="D1" s="86"/>
      <c r="E1" s="86"/>
      <c r="F1" s="86"/>
      <c r="G1" s="86"/>
      <c r="H1" s="86"/>
      <c r="I1" s="86"/>
      <c r="J1" s="86"/>
      <c r="K1" s="86"/>
      <c r="L1" s="86"/>
      <c r="M1" s="86"/>
      <c r="N1" s="86"/>
      <c r="O1" s="86"/>
      <c r="P1" s="86"/>
      <c r="Q1" s="86"/>
      <c r="R1" s="86"/>
      <c r="S1" s="86"/>
      <c r="T1" s="86"/>
      <c r="U1" s="86"/>
      <c r="V1" s="86"/>
      <c r="W1" s="87" t="s">
        <v>13</v>
      </c>
      <c r="X1" s="88"/>
      <c r="Y1" s="88"/>
      <c r="Z1" s="88"/>
      <c r="AA1" s="88"/>
      <c r="AB1" s="88"/>
      <c r="AC1" s="88"/>
      <c r="AD1" s="88"/>
      <c r="AE1" s="88"/>
      <c r="AF1" s="88"/>
      <c r="AG1" s="88"/>
      <c r="AH1" s="88"/>
      <c r="AI1" s="88"/>
      <c r="AJ1" s="89"/>
      <c r="AK1" s="89"/>
      <c r="AL1" s="89"/>
      <c r="AM1" s="89"/>
      <c r="AN1" s="89"/>
      <c r="AO1" s="89"/>
      <c r="AP1" s="89"/>
      <c r="AQ1" s="89"/>
      <c r="AR1" s="89"/>
      <c r="AS1" s="85"/>
    </row>
    <row r="2" spans="1:45" x14ac:dyDescent="0.35">
      <c r="A2" s="84" t="s">
        <v>1102</v>
      </c>
      <c r="B2" s="84"/>
      <c r="C2" s="84"/>
      <c r="D2" s="84"/>
      <c r="E2" s="84"/>
      <c r="F2" s="84"/>
      <c r="G2" s="84"/>
      <c r="H2" s="84"/>
      <c r="I2" s="84"/>
      <c r="J2" s="84"/>
      <c r="K2" s="84"/>
      <c r="L2" s="84"/>
      <c r="M2" s="84"/>
      <c r="N2" s="84"/>
      <c r="O2" s="84"/>
      <c r="P2" s="84"/>
      <c r="Q2" s="84"/>
      <c r="R2" s="84"/>
      <c r="S2" s="84"/>
      <c r="T2" s="84"/>
      <c r="U2" s="84"/>
      <c r="V2" s="84"/>
      <c r="W2" s="84"/>
      <c r="X2" s="84"/>
      <c r="Y2" s="84"/>
      <c r="Z2" s="84"/>
      <c r="AA2" s="84"/>
      <c r="AB2" s="84"/>
      <c r="AC2" s="84"/>
      <c r="AD2" s="84"/>
      <c r="AE2" s="84"/>
      <c r="AF2" s="84"/>
      <c r="AG2" s="84"/>
      <c r="AH2" s="84"/>
      <c r="AI2" s="84"/>
      <c r="AJ2" s="84"/>
      <c r="AK2" s="84"/>
      <c r="AL2" s="84"/>
      <c r="AM2" s="84"/>
      <c r="AN2" s="84"/>
      <c r="AO2" s="84"/>
      <c r="AP2" s="84"/>
      <c r="AQ2" s="84"/>
      <c r="AR2" s="84"/>
      <c r="AS2" s="85"/>
    </row>
    <row r="3" spans="1:45" ht="15" customHeight="1" x14ac:dyDescent="0.35">
      <c r="A3" s="90"/>
      <c r="B3" s="90"/>
      <c r="C3" s="90"/>
      <c r="D3" s="90"/>
      <c r="E3" s="90"/>
      <c r="F3" s="90"/>
      <c r="G3" s="90"/>
      <c r="H3" s="90"/>
      <c r="I3" s="90"/>
      <c r="J3" s="90"/>
      <c r="K3" s="90"/>
      <c r="L3" s="90"/>
      <c r="M3" s="90"/>
      <c r="N3" s="90"/>
      <c r="O3" s="90"/>
      <c r="P3" s="90"/>
      <c r="Q3" s="90"/>
      <c r="R3" s="90"/>
      <c r="S3" s="90"/>
      <c r="T3" s="90"/>
      <c r="U3" s="90"/>
      <c r="V3" s="90"/>
      <c r="W3" s="90"/>
      <c r="X3" s="90"/>
      <c r="Y3" s="90"/>
      <c r="Z3" s="90"/>
      <c r="AA3" s="90"/>
      <c r="AB3" s="90"/>
      <c r="AC3" s="90"/>
      <c r="AD3" s="90"/>
      <c r="AE3" s="90"/>
      <c r="AF3" s="90"/>
      <c r="AG3" s="90"/>
      <c r="AH3" s="90"/>
      <c r="AI3" s="90"/>
      <c r="AJ3" s="90"/>
      <c r="AK3" s="90"/>
      <c r="AL3" s="90"/>
      <c r="AM3" s="90"/>
      <c r="AN3" s="90"/>
      <c r="AO3" s="90"/>
      <c r="AP3" s="90"/>
      <c r="AQ3" s="90"/>
      <c r="AR3" s="90"/>
      <c r="AS3" s="85"/>
    </row>
    <row r="4" spans="1:45" ht="15" customHeight="1" x14ac:dyDescent="0.35">
      <c r="A4" s="90"/>
      <c r="B4" s="90"/>
      <c r="C4" s="90"/>
      <c r="D4" s="90"/>
      <c r="E4" s="90"/>
      <c r="F4" s="90"/>
      <c r="G4" s="90"/>
      <c r="H4" s="90"/>
      <c r="I4" s="90"/>
      <c r="J4" s="90"/>
      <c r="K4" s="90"/>
      <c r="L4" s="90"/>
      <c r="M4" s="90"/>
      <c r="N4" s="90"/>
      <c r="O4" s="90"/>
      <c r="P4" s="90"/>
      <c r="Q4" s="90"/>
      <c r="R4" s="90"/>
      <c r="S4" s="90"/>
      <c r="T4" s="90"/>
      <c r="U4" s="90"/>
      <c r="V4" s="90"/>
      <c r="W4" s="90"/>
      <c r="X4" s="90"/>
      <c r="Y4" s="90"/>
      <c r="Z4" s="90"/>
      <c r="AA4" s="90"/>
      <c r="AB4" s="90"/>
      <c r="AC4" s="90"/>
      <c r="AD4" s="90"/>
      <c r="AE4" s="90"/>
      <c r="AF4" s="90"/>
      <c r="AG4" s="90"/>
      <c r="AH4" s="90"/>
      <c r="AI4" s="90"/>
      <c r="AJ4" s="90"/>
      <c r="AK4" s="90"/>
      <c r="AL4" s="90"/>
      <c r="AM4" s="90"/>
      <c r="AN4" s="90"/>
      <c r="AO4" s="90"/>
      <c r="AP4" s="90"/>
      <c r="AQ4" s="90"/>
      <c r="AR4" s="90"/>
      <c r="AS4" s="85"/>
    </row>
    <row r="5" spans="1:45" ht="15" customHeight="1" x14ac:dyDescent="0.35">
      <c r="A5" s="90"/>
      <c r="B5" s="90"/>
      <c r="C5" s="90"/>
      <c r="D5" s="90"/>
      <c r="E5" s="90"/>
      <c r="F5" s="90"/>
      <c r="G5" s="90"/>
      <c r="H5" s="90"/>
      <c r="I5" s="90"/>
      <c r="J5" s="90"/>
      <c r="K5" s="90"/>
      <c r="L5" s="90"/>
      <c r="M5" s="90"/>
      <c r="N5" s="90"/>
      <c r="O5" s="90"/>
      <c r="P5" s="90"/>
      <c r="Q5" s="90"/>
      <c r="R5" s="90"/>
      <c r="S5" s="90"/>
      <c r="T5" s="90"/>
      <c r="U5" s="90"/>
      <c r="V5" s="90"/>
      <c r="W5" s="90"/>
      <c r="X5" s="90"/>
      <c r="Y5" s="90"/>
      <c r="Z5" s="90"/>
      <c r="AA5" s="90"/>
      <c r="AB5" s="90"/>
      <c r="AC5" s="90"/>
      <c r="AD5" s="90"/>
      <c r="AE5" s="90"/>
      <c r="AF5" s="90"/>
      <c r="AG5" s="90"/>
      <c r="AH5" s="90"/>
      <c r="AI5" s="90"/>
      <c r="AJ5" s="90"/>
      <c r="AK5" s="90"/>
      <c r="AL5" s="90"/>
      <c r="AM5" s="90"/>
      <c r="AN5" s="90"/>
      <c r="AO5" s="90"/>
      <c r="AP5" s="90"/>
      <c r="AQ5" s="90"/>
      <c r="AR5" s="90"/>
      <c r="AS5" s="85"/>
    </row>
    <row r="6" spans="1:45" ht="15" customHeight="1" x14ac:dyDescent="0.35">
      <c r="A6" s="90"/>
      <c r="B6" s="90"/>
      <c r="C6" s="90"/>
      <c r="D6" s="90"/>
      <c r="E6" s="90"/>
      <c r="F6" s="90"/>
      <c r="G6" s="90"/>
      <c r="H6" s="90"/>
      <c r="I6" s="90"/>
      <c r="J6" s="90"/>
      <c r="K6" s="90"/>
      <c r="L6" s="90"/>
      <c r="M6" s="90"/>
      <c r="N6" s="90"/>
      <c r="O6" s="90"/>
      <c r="P6" s="90"/>
      <c r="Q6" s="90"/>
      <c r="R6" s="90"/>
      <c r="S6" s="90"/>
      <c r="T6" s="90"/>
      <c r="U6" s="90"/>
      <c r="V6" s="90"/>
      <c r="W6" s="90"/>
      <c r="X6" s="90"/>
      <c r="Y6" s="90"/>
      <c r="Z6" s="90"/>
      <c r="AA6" s="90"/>
      <c r="AB6" s="90"/>
      <c r="AC6" s="90"/>
      <c r="AD6" s="90"/>
      <c r="AE6" s="90"/>
      <c r="AF6" s="90"/>
      <c r="AG6" s="90"/>
      <c r="AH6" s="90"/>
      <c r="AI6" s="90"/>
      <c r="AJ6" s="90"/>
      <c r="AK6" s="90"/>
      <c r="AL6" s="90"/>
      <c r="AM6" s="90"/>
      <c r="AN6" s="90"/>
      <c r="AO6" s="90"/>
      <c r="AP6" s="90"/>
      <c r="AQ6" s="90"/>
      <c r="AR6" s="90"/>
      <c r="AS6" s="85"/>
    </row>
    <row r="7" spans="1:45" ht="15" customHeight="1" x14ac:dyDescent="0.35">
      <c r="A7" s="90"/>
      <c r="B7" s="90"/>
      <c r="C7" s="90"/>
      <c r="D7" s="90"/>
      <c r="E7" s="90"/>
      <c r="F7" s="90"/>
      <c r="G7" s="90"/>
      <c r="H7" s="90"/>
      <c r="I7" s="90"/>
      <c r="J7" s="90"/>
      <c r="K7" s="90"/>
      <c r="L7" s="90"/>
      <c r="M7" s="90"/>
      <c r="N7" s="90"/>
      <c r="O7" s="90"/>
      <c r="P7" s="90"/>
      <c r="Q7" s="90"/>
      <c r="R7" s="90"/>
      <c r="S7" s="90"/>
      <c r="T7" s="90"/>
      <c r="U7" s="90"/>
      <c r="V7" s="90"/>
      <c r="W7" s="90"/>
      <c r="X7" s="90"/>
      <c r="Y7" s="90"/>
      <c r="Z7" s="90"/>
      <c r="AA7" s="90"/>
      <c r="AB7" s="90"/>
      <c r="AC7" s="90"/>
      <c r="AD7" s="90"/>
      <c r="AE7" s="90"/>
      <c r="AF7" s="90"/>
      <c r="AG7" s="90"/>
      <c r="AH7" s="90"/>
      <c r="AI7" s="90"/>
      <c r="AJ7" s="90"/>
      <c r="AK7" s="90"/>
      <c r="AL7" s="90"/>
      <c r="AM7" s="90"/>
      <c r="AN7" s="90"/>
      <c r="AO7" s="90"/>
      <c r="AP7" s="90"/>
      <c r="AQ7" s="90"/>
      <c r="AR7" s="90"/>
      <c r="AS7" s="85"/>
    </row>
    <row r="8" spans="1:45" ht="15" customHeight="1" x14ac:dyDescent="0.35">
      <c r="A8" s="90"/>
      <c r="B8" s="90"/>
      <c r="C8" s="90"/>
      <c r="D8" s="90"/>
      <c r="E8" s="90"/>
      <c r="F8" s="90"/>
      <c r="G8" s="90"/>
      <c r="H8" s="90"/>
      <c r="I8" s="90"/>
      <c r="J8" s="90"/>
      <c r="K8" s="90"/>
      <c r="L8" s="90"/>
      <c r="M8" s="90"/>
      <c r="N8" s="90"/>
      <c r="O8" s="90"/>
      <c r="P8" s="90"/>
      <c r="Q8" s="90"/>
      <c r="R8" s="90"/>
      <c r="S8" s="90"/>
      <c r="T8" s="90"/>
      <c r="U8" s="90"/>
      <c r="V8" s="90"/>
      <c r="W8" s="90"/>
      <c r="X8" s="90"/>
      <c r="Y8" s="90"/>
      <c r="Z8" s="90"/>
      <c r="AA8" s="90"/>
      <c r="AB8" s="90"/>
      <c r="AC8" s="90"/>
      <c r="AD8" s="90"/>
      <c r="AE8" s="90"/>
      <c r="AF8" s="90"/>
      <c r="AG8" s="90"/>
      <c r="AH8" s="90"/>
      <c r="AI8" s="90"/>
      <c r="AJ8" s="90"/>
      <c r="AK8" s="90"/>
      <c r="AL8" s="90"/>
      <c r="AM8" s="90"/>
      <c r="AN8" s="90"/>
      <c r="AO8" s="90"/>
      <c r="AP8" s="90"/>
      <c r="AQ8" s="90"/>
      <c r="AR8" s="90"/>
      <c r="AS8" s="85"/>
    </row>
    <row r="9" spans="1:45" ht="15" customHeight="1" x14ac:dyDescent="0.35">
      <c r="A9" s="90"/>
      <c r="B9" s="90"/>
      <c r="C9" s="90"/>
      <c r="D9" s="90"/>
      <c r="E9" s="90"/>
      <c r="F9" s="90"/>
      <c r="G9" s="90"/>
      <c r="H9" s="90"/>
      <c r="I9" s="90"/>
      <c r="J9" s="90"/>
      <c r="K9" s="90"/>
      <c r="L9" s="90"/>
      <c r="M9" s="90"/>
      <c r="N9" s="90"/>
      <c r="O9" s="90"/>
      <c r="P9" s="90"/>
      <c r="Q9" s="90"/>
      <c r="R9" s="90"/>
      <c r="S9" s="90"/>
      <c r="T9" s="90"/>
      <c r="U9" s="90"/>
      <c r="V9" s="90"/>
      <c r="W9" s="90"/>
      <c r="X9" s="90"/>
      <c r="Y9" s="90"/>
      <c r="Z9" s="90"/>
      <c r="AA9" s="90"/>
      <c r="AB9" s="90"/>
      <c r="AC9" s="90"/>
      <c r="AD9" s="90"/>
      <c r="AE9" s="90"/>
      <c r="AF9" s="90"/>
      <c r="AG9" s="90"/>
      <c r="AH9" s="90"/>
      <c r="AI9" s="90"/>
      <c r="AJ9" s="90"/>
      <c r="AK9" s="90"/>
      <c r="AL9" s="90"/>
      <c r="AM9" s="90"/>
      <c r="AN9" s="90"/>
      <c r="AO9" s="90"/>
      <c r="AP9" s="90"/>
      <c r="AQ9" s="90"/>
      <c r="AR9" s="90"/>
      <c r="AS9" s="85"/>
    </row>
    <row r="10" spans="1:45" ht="15" customHeight="1" x14ac:dyDescent="0.35">
      <c r="A10" s="90"/>
      <c r="B10" s="90"/>
      <c r="C10" s="90"/>
      <c r="D10" s="90"/>
      <c r="E10" s="90"/>
      <c r="F10" s="90"/>
      <c r="G10" s="90"/>
      <c r="H10" s="90"/>
      <c r="I10" s="90"/>
      <c r="J10" s="90"/>
      <c r="K10" s="90"/>
      <c r="L10" s="90"/>
      <c r="M10" s="90"/>
      <c r="N10" s="90"/>
      <c r="O10" s="90"/>
      <c r="P10" s="90"/>
      <c r="Q10" s="90"/>
      <c r="R10" s="90"/>
      <c r="S10" s="90"/>
      <c r="T10" s="90"/>
      <c r="U10" s="90"/>
      <c r="V10" s="90"/>
      <c r="W10" s="90"/>
      <c r="X10" s="90"/>
      <c r="Y10" s="90"/>
      <c r="Z10" s="90"/>
      <c r="AA10" s="90"/>
      <c r="AB10" s="90"/>
      <c r="AC10" s="90"/>
      <c r="AD10" s="90"/>
      <c r="AE10" s="90"/>
      <c r="AF10" s="90"/>
      <c r="AG10" s="90"/>
      <c r="AH10" s="90"/>
      <c r="AI10" s="90"/>
      <c r="AJ10" s="90"/>
      <c r="AK10" s="90"/>
      <c r="AL10" s="90"/>
      <c r="AM10" s="90"/>
      <c r="AN10" s="90"/>
      <c r="AO10" s="90"/>
      <c r="AP10" s="90"/>
      <c r="AQ10" s="90"/>
      <c r="AR10" s="90"/>
      <c r="AS10" s="85"/>
    </row>
    <row r="11" spans="1:45" ht="15" customHeight="1" x14ac:dyDescent="0.35">
      <c r="A11" s="90"/>
      <c r="B11" s="90"/>
      <c r="C11" s="90"/>
      <c r="D11" s="90"/>
      <c r="E11" s="90"/>
      <c r="F11" s="90"/>
      <c r="G11" s="90"/>
      <c r="H11" s="90"/>
      <c r="I11" s="90"/>
      <c r="J11" s="90"/>
      <c r="K11" s="90"/>
      <c r="L11" s="90"/>
      <c r="M11" s="90"/>
      <c r="N11" s="90"/>
      <c r="O11" s="90"/>
      <c r="P11" s="90"/>
      <c r="Q11" s="90"/>
      <c r="R11" s="90"/>
      <c r="S11" s="90"/>
      <c r="T11" s="90"/>
      <c r="U11" s="90"/>
      <c r="V11" s="90"/>
      <c r="W11" s="90"/>
      <c r="X11" s="90"/>
      <c r="Y11" s="90"/>
      <c r="Z11" s="90"/>
      <c r="AA11" s="90"/>
      <c r="AB11" s="90"/>
      <c r="AC11" s="90"/>
      <c r="AD11" s="90"/>
      <c r="AE11" s="90"/>
      <c r="AF11" s="90"/>
      <c r="AG11" s="90"/>
      <c r="AH11" s="90"/>
      <c r="AI11" s="90"/>
      <c r="AJ11" s="90"/>
      <c r="AK11" s="90"/>
      <c r="AL11" s="90"/>
      <c r="AM11" s="90"/>
      <c r="AN11" s="90"/>
      <c r="AO11" s="90"/>
      <c r="AP11" s="90"/>
      <c r="AQ11" s="90"/>
      <c r="AR11" s="90"/>
      <c r="AS11" s="85"/>
    </row>
    <row r="12" spans="1:45" ht="15" customHeight="1" x14ac:dyDescent="0.35">
      <c r="A12" s="90"/>
      <c r="B12" s="90"/>
      <c r="C12" s="90"/>
      <c r="D12" s="90"/>
      <c r="E12" s="90"/>
      <c r="F12" s="90"/>
      <c r="G12" s="90"/>
      <c r="H12" s="90"/>
      <c r="I12" s="90"/>
      <c r="J12" s="90"/>
      <c r="K12" s="90"/>
      <c r="L12" s="90"/>
      <c r="M12" s="90"/>
      <c r="N12" s="90"/>
      <c r="O12" s="90"/>
      <c r="P12" s="90"/>
      <c r="Q12" s="90"/>
      <c r="R12" s="90"/>
      <c r="S12" s="90"/>
      <c r="T12" s="90"/>
      <c r="U12" s="90"/>
      <c r="V12" s="90"/>
      <c r="W12" s="90"/>
      <c r="X12" s="90"/>
      <c r="Y12" s="90"/>
      <c r="Z12" s="90"/>
      <c r="AA12" s="90"/>
      <c r="AB12" s="90"/>
      <c r="AC12" s="90"/>
      <c r="AD12" s="90"/>
      <c r="AE12" s="90"/>
      <c r="AF12" s="90"/>
      <c r="AG12" s="90"/>
      <c r="AH12" s="90"/>
      <c r="AI12" s="90"/>
      <c r="AJ12" s="90"/>
      <c r="AK12" s="90"/>
      <c r="AL12" s="90"/>
      <c r="AM12" s="90"/>
      <c r="AN12" s="90"/>
      <c r="AO12" s="90"/>
      <c r="AP12" s="90"/>
      <c r="AQ12" s="90"/>
      <c r="AR12" s="90"/>
      <c r="AS12" s="85"/>
    </row>
    <row r="13" spans="1:45" ht="15" customHeight="1" x14ac:dyDescent="0.35">
      <c r="A13" s="90"/>
      <c r="B13" s="90"/>
      <c r="C13" s="90"/>
      <c r="D13" s="90"/>
      <c r="E13" s="90"/>
      <c r="F13" s="90"/>
      <c r="G13" s="90"/>
      <c r="H13" s="90"/>
      <c r="I13" s="90"/>
      <c r="J13" s="90"/>
      <c r="K13" s="90"/>
      <c r="L13" s="90"/>
      <c r="M13" s="90"/>
      <c r="N13" s="90"/>
      <c r="O13" s="90"/>
      <c r="P13" s="90"/>
      <c r="Q13" s="90"/>
      <c r="R13" s="90"/>
      <c r="S13" s="90"/>
      <c r="T13" s="90"/>
      <c r="U13" s="90"/>
      <c r="V13" s="90"/>
      <c r="W13" s="90"/>
      <c r="X13" s="90"/>
      <c r="Y13" s="90"/>
      <c r="Z13" s="90"/>
      <c r="AA13" s="90"/>
      <c r="AB13" s="90"/>
      <c r="AC13" s="90"/>
      <c r="AD13" s="90"/>
      <c r="AE13" s="90"/>
      <c r="AF13" s="90"/>
      <c r="AG13" s="90"/>
      <c r="AH13" s="90"/>
      <c r="AI13" s="90"/>
      <c r="AJ13" s="90"/>
      <c r="AK13" s="90"/>
      <c r="AL13" s="90"/>
      <c r="AM13" s="90"/>
      <c r="AN13" s="90"/>
      <c r="AO13" s="90"/>
      <c r="AP13" s="90"/>
      <c r="AQ13" s="90"/>
      <c r="AR13" s="90"/>
      <c r="AS13" s="85"/>
    </row>
    <row r="14" spans="1:45" ht="15" customHeight="1" x14ac:dyDescent="0.35">
      <c r="A14" s="90"/>
      <c r="B14" s="90"/>
      <c r="C14" s="90"/>
      <c r="D14" s="90"/>
      <c r="E14" s="90"/>
      <c r="F14" s="90"/>
      <c r="G14" s="90"/>
      <c r="H14" s="90"/>
      <c r="I14" s="90"/>
      <c r="J14" s="90"/>
      <c r="K14" s="90"/>
      <c r="L14" s="90"/>
      <c r="M14" s="90"/>
      <c r="N14" s="90"/>
      <c r="O14" s="90"/>
      <c r="P14" s="90"/>
      <c r="Q14" s="90"/>
      <c r="R14" s="90"/>
      <c r="S14" s="90"/>
      <c r="T14" s="90"/>
      <c r="U14" s="90"/>
      <c r="V14" s="90"/>
      <c r="W14" s="90"/>
      <c r="X14" s="90"/>
      <c r="Y14" s="90"/>
      <c r="Z14" s="90"/>
      <c r="AA14" s="90"/>
      <c r="AB14" s="90"/>
      <c r="AC14" s="90"/>
      <c r="AD14" s="90"/>
      <c r="AE14" s="90"/>
      <c r="AF14" s="90"/>
      <c r="AG14" s="90"/>
      <c r="AH14" s="90"/>
      <c r="AI14" s="90"/>
      <c r="AJ14" s="90"/>
      <c r="AK14" s="90"/>
      <c r="AL14" s="90"/>
      <c r="AM14" s="90"/>
      <c r="AN14" s="90"/>
      <c r="AO14" s="90"/>
      <c r="AP14" s="90"/>
      <c r="AQ14" s="90"/>
      <c r="AR14" s="90"/>
      <c r="AS14" s="85"/>
    </row>
    <row r="15" spans="1:45" ht="15" customHeight="1" x14ac:dyDescent="0.35">
      <c r="A15" s="90"/>
      <c r="B15" s="90"/>
      <c r="C15" s="90"/>
      <c r="D15" s="90"/>
      <c r="E15" s="90"/>
      <c r="F15" s="90"/>
      <c r="G15" s="90"/>
      <c r="H15" s="90"/>
      <c r="I15" s="90"/>
      <c r="J15" s="90"/>
      <c r="K15" s="90"/>
      <c r="L15" s="90"/>
      <c r="M15" s="90"/>
      <c r="N15" s="90"/>
      <c r="O15" s="90"/>
      <c r="P15" s="90"/>
      <c r="Q15" s="90"/>
      <c r="R15" s="90"/>
      <c r="S15" s="90"/>
      <c r="T15" s="90"/>
      <c r="U15" s="90"/>
      <c r="V15" s="90"/>
      <c r="W15" s="90"/>
      <c r="X15" s="90"/>
      <c r="Y15" s="90"/>
      <c r="Z15" s="90"/>
      <c r="AA15" s="90"/>
      <c r="AB15" s="90"/>
      <c r="AC15" s="90"/>
      <c r="AD15" s="90"/>
      <c r="AE15" s="90"/>
      <c r="AF15" s="90"/>
      <c r="AG15" s="90"/>
      <c r="AH15" s="90"/>
      <c r="AI15" s="90"/>
      <c r="AJ15" s="90"/>
      <c r="AK15" s="90"/>
      <c r="AL15" s="90"/>
      <c r="AM15" s="90"/>
      <c r="AN15" s="90"/>
      <c r="AO15" s="90"/>
      <c r="AP15" s="90"/>
      <c r="AQ15" s="90"/>
      <c r="AR15" s="90"/>
      <c r="AS15" s="85"/>
    </row>
    <row r="16" spans="1:45" ht="15" customHeight="1" x14ac:dyDescent="0.35">
      <c r="A16" s="90"/>
      <c r="B16" s="90"/>
      <c r="C16" s="90"/>
      <c r="D16" s="90"/>
      <c r="E16" s="90"/>
      <c r="F16" s="90"/>
      <c r="G16" s="90"/>
      <c r="H16" s="90"/>
      <c r="I16" s="90"/>
      <c r="J16" s="90"/>
      <c r="K16" s="90"/>
      <c r="L16" s="90"/>
      <c r="M16" s="90"/>
      <c r="N16" s="90"/>
      <c r="O16" s="90"/>
      <c r="P16" s="90"/>
      <c r="Q16" s="90"/>
      <c r="R16" s="90"/>
      <c r="S16" s="90"/>
      <c r="T16" s="90"/>
      <c r="U16" s="90"/>
      <c r="V16" s="90"/>
      <c r="W16" s="90"/>
      <c r="X16" s="90"/>
      <c r="Y16" s="90"/>
      <c r="Z16" s="90"/>
      <c r="AA16" s="90"/>
      <c r="AB16" s="90"/>
      <c r="AC16" s="90"/>
      <c r="AD16" s="90"/>
      <c r="AE16" s="90"/>
      <c r="AF16" s="90"/>
      <c r="AG16" s="90"/>
      <c r="AH16" s="90"/>
      <c r="AI16" s="90"/>
      <c r="AJ16" s="90"/>
      <c r="AK16" s="90"/>
      <c r="AL16" s="90"/>
      <c r="AM16" s="90"/>
      <c r="AN16" s="90"/>
      <c r="AO16" s="90"/>
      <c r="AP16" s="90"/>
      <c r="AQ16" s="90"/>
      <c r="AR16" s="90"/>
      <c r="AS16" s="85"/>
    </row>
    <row r="17" spans="1:45" ht="15" customHeight="1" x14ac:dyDescent="0.35">
      <c r="A17" s="90"/>
      <c r="B17" s="90"/>
      <c r="C17" s="90"/>
      <c r="D17" s="90"/>
      <c r="E17" s="90"/>
      <c r="F17" s="90"/>
      <c r="G17" s="90"/>
      <c r="H17" s="90"/>
      <c r="I17" s="90"/>
      <c r="J17" s="90"/>
      <c r="K17" s="90"/>
      <c r="L17" s="90"/>
      <c r="M17" s="90"/>
      <c r="N17" s="90"/>
      <c r="O17" s="90"/>
      <c r="P17" s="90"/>
      <c r="Q17" s="90"/>
      <c r="R17" s="90"/>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c r="AS17" s="85"/>
    </row>
    <row r="18" spans="1:45" ht="15" customHeight="1" x14ac:dyDescent="0.35">
      <c r="A18" s="90"/>
      <c r="B18" s="90"/>
      <c r="C18" s="90"/>
      <c r="D18" s="90"/>
      <c r="E18" s="90"/>
      <c r="F18" s="90"/>
      <c r="G18" s="90"/>
      <c r="H18" s="90"/>
      <c r="I18" s="90"/>
      <c r="J18" s="90"/>
      <c r="K18" s="90"/>
      <c r="L18" s="90"/>
      <c r="M18" s="90"/>
      <c r="N18" s="90"/>
      <c r="O18" s="90"/>
      <c r="P18" s="90"/>
      <c r="Q18" s="90"/>
      <c r="R18" s="90"/>
      <c r="S18" s="90"/>
      <c r="T18" s="90"/>
      <c r="U18" s="90"/>
      <c r="V18" s="90"/>
      <c r="W18" s="90"/>
      <c r="X18" s="90"/>
      <c r="Y18" s="90"/>
      <c r="Z18" s="90"/>
      <c r="AA18" s="90"/>
      <c r="AB18" s="90"/>
      <c r="AC18" s="90"/>
      <c r="AD18" s="90"/>
      <c r="AE18" s="90"/>
      <c r="AF18" s="90"/>
      <c r="AG18" s="90"/>
      <c r="AH18" s="90"/>
      <c r="AI18" s="90"/>
      <c r="AJ18" s="90"/>
      <c r="AK18" s="90"/>
      <c r="AL18" s="90"/>
      <c r="AM18" s="90"/>
      <c r="AN18" s="90"/>
      <c r="AO18" s="90"/>
      <c r="AP18" s="90"/>
      <c r="AQ18" s="90"/>
      <c r="AR18" s="90"/>
      <c r="AS18" s="85"/>
    </row>
    <row r="19" spans="1:45" ht="15" customHeight="1" x14ac:dyDescent="0.35">
      <c r="A19" s="90"/>
      <c r="B19" s="90"/>
      <c r="C19" s="90"/>
      <c r="D19" s="90"/>
      <c r="E19" s="90"/>
      <c r="F19" s="90"/>
      <c r="G19" s="90"/>
      <c r="H19" s="90"/>
      <c r="I19" s="90"/>
      <c r="J19" s="90"/>
      <c r="K19" s="90"/>
      <c r="L19" s="90"/>
      <c r="M19" s="90"/>
      <c r="N19" s="90"/>
      <c r="O19" s="90"/>
      <c r="P19" s="90"/>
      <c r="Q19" s="90"/>
      <c r="R19" s="90"/>
      <c r="S19" s="90"/>
      <c r="T19" s="90"/>
      <c r="U19" s="90"/>
      <c r="V19" s="90"/>
      <c r="W19" s="90"/>
      <c r="X19" s="90"/>
      <c r="Y19" s="90"/>
      <c r="Z19" s="90"/>
      <c r="AA19" s="90"/>
      <c r="AB19" s="90"/>
      <c r="AC19" s="90"/>
      <c r="AD19" s="90"/>
      <c r="AE19" s="90"/>
      <c r="AF19" s="90"/>
      <c r="AG19" s="90"/>
      <c r="AH19" s="90"/>
      <c r="AI19" s="90"/>
      <c r="AJ19" s="90"/>
      <c r="AK19" s="90"/>
      <c r="AL19" s="90"/>
      <c r="AM19" s="90"/>
      <c r="AN19" s="90"/>
      <c r="AO19" s="90"/>
      <c r="AP19" s="90"/>
      <c r="AQ19" s="90"/>
      <c r="AR19" s="90"/>
      <c r="AS19" s="85"/>
    </row>
    <row r="20" spans="1:45" ht="15" customHeight="1" x14ac:dyDescent="0.35">
      <c r="A20" s="90"/>
      <c r="B20" s="90"/>
      <c r="C20" s="90"/>
      <c r="D20" s="90"/>
      <c r="E20" s="90"/>
      <c r="F20" s="90"/>
      <c r="G20" s="90"/>
      <c r="H20" s="90"/>
      <c r="I20" s="90"/>
      <c r="J20" s="90"/>
      <c r="K20" s="90"/>
      <c r="L20" s="90"/>
      <c r="M20" s="90"/>
      <c r="N20" s="90"/>
      <c r="O20" s="90"/>
      <c r="P20" s="90"/>
      <c r="Q20" s="90"/>
      <c r="R20" s="90"/>
      <c r="S20" s="90"/>
      <c r="T20" s="90"/>
      <c r="U20" s="90"/>
      <c r="V20" s="90"/>
      <c r="W20" s="90"/>
      <c r="X20" s="90"/>
      <c r="Y20" s="90"/>
      <c r="Z20" s="90"/>
      <c r="AA20" s="90"/>
      <c r="AB20" s="90"/>
      <c r="AC20" s="90"/>
      <c r="AD20" s="90"/>
      <c r="AE20" s="90"/>
      <c r="AF20" s="90"/>
      <c r="AG20" s="90"/>
      <c r="AH20" s="90"/>
      <c r="AI20" s="90"/>
      <c r="AJ20" s="90"/>
      <c r="AK20" s="90"/>
      <c r="AL20" s="90"/>
      <c r="AM20" s="90"/>
      <c r="AN20" s="90"/>
      <c r="AO20" s="90"/>
      <c r="AP20" s="90"/>
      <c r="AQ20" s="90"/>
      <c r="AR20" s="90"/>
      <c r="AS20" s="85"/>
    </row>
    <row r="21" spans="1:45" ht="15" customHeight="1" x14ac:dyDescent="0.35">
      <c r="A21" s="90"/>
      <c r="B21" s="90"/>
      <c r="C21" s="90"/>
      <c r="D21" s="90"/>
      <c r="E21" s="90"/>
      <c r="F21" s="90"/>
      <c r="G21" s="90"/>
      <c r="H21" s="90"/>
      <c r="I21" s="90"/>
      <c r="J21" s="90"/>
      <c r="K21" s="90"/>
      <c r="L21" s="90"/>
      <c r="M21" s="90"/>
      <c r="N21" s="90"/>
      <c r="O21" s="90"/>
      <c r="P21" s="90"/>
      <c r="Q21" s="90"/>
      <c r="R21" s="90"/>
      <c r="S21" s="90"/>
      <c r="T21" s="90"/>
      <c r="U21" s="90"/>
      <c r="V21" s="90"/>
      <c r="W21" s="90"/>
      <c r="X21" s="90"/>
      <c r="Y21" s="90"/>
      <c r="Z21" s="90"/>
      <c r="AA21" s="90"/>
      <c r="AB21" s="90"/>
      <c r="AC21" s="90"/>
      <c r="AD21" s="90"/>
      <c r="AE21" s="90"/>
      <c r="AF21" s="90"/>
      <c r="AG21" s="90"/>
      <c r="AH21" s="90"/>
      <c r="AI21" s="90"/>
      <c r="AJ21" s="90"/>
      <c r="AK21" s="90"/>
      <c r="AL21" s="90"/>
      <c r="AM21" s="90"/>
      <c r="AN21" s="90"/>
      <c r="AO21" s="90"/>
      <c r="AP21" s="90"/>
      <c r="AQ21" s="90"/>
      <c r="AR21" s="90"/>
      <c r="AS21" s="85"/>
    </row>
    <row r="22" spans="1:45" ht="15" customHeight="1" x14ac:dyDescent="0.35">
      <c r="A22" s="90"/>
      <c r="B22" s="90"/>
      <c r="C22" s="90"/>
      <c r="D22" s="90"/>
      <c r="E22" s="90"/>
      <c r="F22" s="90"/>
      <c r="G22" s="90"/>
      <c r="H22" s="90"/>
      <c r="I22" s="90"/>
      <c r="J22" s="90"/>
      <c r="K22" s="90"/>
      <c r="L22" s="90"/>
      <c r="M22" s="90"/>
      <c r="N22" s="90"/>
      <c r="O22" s="90"/>
      <c r="P22" s="90"/>
      <c r="Q22" s="90"/>
      <c r="R22" s="90"/>
      <c r="S22" s="90"/>
      <c r="T22" s="90"/>
      <c r="U22" s="90"/>
      <c r="V22" s="90"/>
      <c r="W22" s="90"/>
      <c r="X22" s="90"/>
      <c r="Y22" s="90"/>
      <c r="Z22" s="90"/>
      <c r="AA22" s="90"/>
      <c r="AB22" s="90"/>
      <c r="AC22" s="90"/>
      <c r="AD22" s="90"/>
      <c r="AE22" s="90"/>
      <c r="AF22" s="90"/>
      <c r="AG22" s="90"/>
      <c r="AH22" s="90"/>
      <c r="AI22" s="90"/>
      <c r="AJ22" s="90"/>
      <c r="AK22" s="90"/>
      <c r="AL22" s="90"/>
      <c r="AM22" s="90"/>
      <c r="AN22" s="90"/>
      <c r="AO22" s="90"/>
      <c r="AP22" s="90"/>
      <c r="AQ22" s="90"/>
      <c r="AR22" s="90"/>
      <c r="AS22" s="85"/>
    </row>
    <row r="23" spans="1:45" ht="15" customHeight="1" x14ac:dyDescent="0.35">
      <c r="A23" s="90"/>
      <c r="B23" s="90"/>
      <c r="C23" s="90"/>
      <c r="D23" s="90"/>
      <c r="E23" s="90"/>
      <c r="F23" s="90"/>
      <c r="G23" s="90"/>
      <c r="H23" s="90"/>
      <c r="I23" s="90"/>
      <c r="J23" s="90"/>
      <c r="K23" s="90"/>
      <c r="L23" s="90"/>
      <c r="M23" s="90"/>
      <c r="N23" s="90"/>
      <c r="O23" s="90"/>
      <c r="P23" s="90"/>
      <c r="Q23" s="90"/>
      <c r="R23" s="90"/>
      <c r="S23" s="90"/>
      <c r="T23" s="90"/>
      <c r="U23" s="90"/>
      <c r="V23" s="90"/>
      <c r="W23" s="90"/>
      <c r="X23" s="90"/>
      <c r="Y23" s="90"/>
      <c r="Z23" s="90"/>
      <c r="AA23" s="90"/>
      <c r="AB23" s="90"/>
      <c r="AC23" s="90"/>
      <c r="AD23" s="90"/>
      <c r="AE23" s="90"/>
      <c r="AF23" s="90"/>
      <c r="AG23" s="90"/>
      <c r="AH23" s="90"/>
      <c r="AI23" s="90"/>
      <c r="AJ23" s="90"/>
      <c r="AK23" s="90"/>
      <c r="AL23" s="90"/>
      <c r="AM23" s="90"/>
      <c r="AN23" s="90"/>
      <c r="AO23" s="90"/>
      <c r="AP23" s="90"/>
      <c r="AQ23" s="90"/>
      <c r="AR23" s="90"/>
      <c r="AS23" s="85"/>
    </row>
    <row r="24" spans="1:45" ht="15" customHeight="1" x14ac:dyDescent="0.35">
      <c r="A24" s="90"/>
      <c r="B24" s="90"/>
      <c r="C24" s="90"/>
      <c r="D24" s="90"/>
      <c r="E24" s="90"/>
      <c r="F24" s="90"/>
      <c r="G24" s="90"/>
      <c r="H24" s="90"/>
      <c r="I24" s="90"/>
      <c r="J24" s="90"/>
      <c r="K24" s="90"/>
      <c r="L24" s="90"/>
      <c r="M24" s="90"/>
      <c r="N24" s="90"/>
      <c r="O24" s="90"/>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85"/>
    </row>
    <row r="25" spans="1:45" ht="15" customHeight="1" x14ac:dyDescent="0.35">
      <c r="A25" s="90"/>
      <c r="B25" s="90"/>
      <c r="C25" s="90"/>
      <c r="D25" s="90"/>
      <c r="E25" s="90"/>
      <c r="F25" s="90"/>
      <c r="G25" s="90"/>
      <c r="H25" s="90"/>
      <c r="I25" s="90"/>
      <c r="J25" s="90"/>
      <c r="K25" s="90"/>
      <c r="L25" s="90"/>
      <c r="M25" s="90"/>
      <c r="N25" s="90"/>
      <c r="O25" s="90"/>
      <c r="P25" s="90"/>
      <c r="Q25" s="90"/>
      <c r="R25" s="90"/>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85"/>
    </row>
    <row r="26" spans="1:45" ht="15" customHeight="1" x14ac:dyDescent="0.35">
      <c r="A26" s="90"/>
      <c r="B26" s="90"/>
      <c r="C26" s="90"/>
      <c r="D26" s="90"/>
      <c r="E26" s="90"/>
      <c r="F26" s="90"/>
      <c r="G26" s="90"/>
      <c r="H26" s="90"/>
      <c r="I26" s="90"/>
      <c r="J26" s="90"/>
      <c r="K26" s="90"/>
      <c r="L26" s="90"/>
      <c r="M26" s="90"/>
      <c r="N26" s="90"/>
      <c r="O26" s="90"/>
      <c r="P26" s="90"/>
      <c r="Q26" s="90"/>
      <c r="R26" s="90"/>
      <c r="S26" s="90"/>
      <c r="T26" s="90"/>
      <c r="U26" s="90"/>
      <c r="V26" s="90"/>
      <c r="W26" s="90"/>
      <c r="X26" s="90"/>
      <c r="Y26" s="90"/>
      <c r="Z26" s="90"/>
      <c r="AA26" s="90"/>
      <c r="AB26" s="90"/>
      <c r="AC26" s="90"/>
      <c r="AD26" s="90"/>
      <c r="AE26" s="90"/>
      <c r="AF26" s="90"/>
      <c r="AG26" s="90"/>
      <c r="AH26" s="90"/>
      <c r="AI26" s="90"/>
      <c r="AJ26" s="90"/>
      <c r="AK26" s="90"/>
      <c r="AL26" s="90"/>
      <c r="AM26" s="90"/>
      <c r="AN26" s="90"/>
      <c r="AO26" s="90"/>
      <c r="AP26" s="90"/>
      <c r="AQ26" s="90"/>
      <c r="AR26" s="90"/>
      <c r="AS26" s="85"/>
    </row>
    <row r="27" spans="1:45" ht="15" customHeight="1" x14ac:dyDescent="0.35">
      <c r="A27" s="90"/>
      <c r="B27" s="90"/>
      <c r="C27" s="90"/>
      <c r="D27" s="90"/>
      <c r="E27" s="90"/>
      <c r="F27" s="90"/>
      <c r="G27" s="90"/>
      <c r="H27" s="90"/>
      <c r="I27" s="90"/>
      <c r="J27" s="90"/>
      <c r="K27" s="90"/>
      <c r="L27" s="90"/>
      <c r="M27" s="90"/>
      <c r="N27" s="90"/>
      <c r="O27" s="90"/>
      <c r="P27" s="90"/>
      <c r="Q27" s="90"/>
      <c r="R27" s="90"/>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85"/>
    </row>
    <row r="28" spans="1:45" ht="15" customHeight="1" x14ac:dyDescent="0.35">
      <c r="A28" s="90"/>
      <c r="B28" s="90"/>
      <c r="C28" s="90"/>
      <c r="D28" s="90"/>
      <c r="E28" s="90"/>
      <c r="F28" s="90"/>
      <c r="G28" s="90"/>
      <c r="H28" s="90"/>
      <c r="I28" s="90"/>
      <c r="J28" s="90"/>
      <c r="K28" s="90"/>
      <c r="L28" s="90"/>
      <c r="M28" s="90"/>
      <c r="N28" s="90"/>
      <c r="O28" s="90"/>
      <c r="P28" s="90"/>
      <c r="Q28" s="90"/>
      <c r="R28" s="90"/>
      <c r="S28" s="90"/>
      <c r="T28" s="90"/>
      <c r="U28" s="90"/>
      <c r="V28" s="90"/>
      <c r="W28" s="90"/>
      <c r="X28" s="90"/>
      <c r="Y28" s="90"/>
      <c r="Z28" s="90"/>
      <c r="AA28" s="90"/>
      <c r="AB28" s="90"/>
      <c r="AC28" s="90"/>
      <c r="AD28" s="90"/>
      <c r="AE28" s="90"/>
      <c r="AF28" s="90"/>
      <c r="AG28" s="90"/>
      <c r="AH28" s="90"/>
      <c r="AI28" s="90"/>
      <c r="AJ28" s="90"/>
      <c r="AK28" s="90"/>
      <c r="AL28" s="90"/>
      <c r="AM28" s="90"/>
      <c r="AN28" s="90"/>
      <c r="AO28" s="90"/>
      <c r="AP28" s="90"/>
      <c r="AQ28" s="90"/>
      <c r="AR28" s="90"/>
      <c r="AS28" s="85"/>
    </row>
    <row r="29" spans="1:45" ht="15" customHeight="1" x14ac:dyDescent="0.35">
      <c r="A29" s="90"/>
      <c r="B29" s="90"/>
      <c r="C29" s="90"/>
      <c r="D29" s="90"/>
      <c r="E29" s="90"/>
      <c r="F29" s="90"/>
      <c r="G29" s="90"/>
      <c r="H29" s="90"/>
      <c r="I29" s="90"/>
      <c r="J29" s="90"/>
      <c r="K29" s="90"/>
      <c r="L29" s="90"/>
      <c r="M29" s="90"/>
      <c r="N29" s="90"/>
      <c r="O29" s="90"/>
      <c r="P29" s="90"/>
      <c r="Q29" s="90"/>
      <c r="R29" s="90"/>
      <c r="S29" s="90"/>
      <c r="T29" s="90"/>
      <c r="U29" s="90"/>
      <c r="V29" s="90"/>
      <c r="W29" s="90"/>
      <c r="X29" s="90"/>
      <c r="Y29" s="90"/>
      <c r="Z29" s="90"/>
      <c r="AA29" s="90"/>
      <c r="AB29" s="90"/>
      <c r="AC29" s="90"/>
      <c r="AD29" s="90"/>
      <c r="AE29" s="90"/>
      <c r="AF29" s="90"/>
      <c r="AG29" s="90"/>
      <c r="AH29" s="90"/>
      <c r="AI29" s="90"/>
      <c r="AJ29" s="90"/>
      <c r="AK29" s="90"/>
      <c r="AL29" s="90"/>
      <c r="AM29" s="90"/>
      <c r="AN29" s="90"/>
      <c r="AO29" s="90"/>
      <c r="AP29" s="90"/>
      <c r="AQ29" s="90"/>
      <c r="AR29" s="90"/>
      <c r="AS29" s="85"/>
    </row>
    <row r="30" spans="1:45" ht="15" customHeight="1" x14ac:dyDescent="0.35">
      <c r="A30" s="90"/>
      <c r="B30" s="90"/>
      <c r="C30" s="90"/>
      <c r="D30" s="90"/>
      <c r="E30" s="90"/>
      <c r="F30" s="90"/>
      <c r="G30" s="90"/>
      <c r="H30" s="90"/>
      <c r="I30" s="90"/>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85"/>
    </row>
    <row r="31" spans="1:45" ht="15" customHeight="1" x14ac:dyDescent="0.35">
      <c r="A31" s="90"/>
      <c r="B31" s="90"/>
      <c r="C31" s="90"/>
      <c r="D31" s="90"/>
      <c r="E31" s="90"/>
      <c r="F31" s="90"/>
      <c r="G31" s="90"/>
      <c r="H31" s="90"/>
      <c r="I31" s="90"/>
      <c r="J31" s="90"/>
      <c r="K31" s="90"/>
      <c r="L31" s="90"/>
      <c r="M31" s="90"/>
      <c r="N31" s="90"/>
      <c r="O31" s="90"/>
      <c r="P31" s="90"/>
      <c r="Q31" s="90"/>
      <c r="R31" s="90"/>
      <c r="S31" s="90"/>
      <c r="T31" s="90"/>
      <c r="U31" s="90"/>
      <c r="V31" s="90"/>
      <c r="W31" s="90"/>
      <c r="X31" s="90"/>
      <c r="Y31" s="90"/>
      <c r="Z31" s="90"/>
      <c r="AA31" s="90"/>
      <c r="AB31" s="90"/>
      <c r="AC31" s="90"/>
      <c r="AD31" s="90"/>
      <c r="AE31" s="90"/>
      <c r="AF31" s="90"/>
      <c r="AG31" s="90"/>
      <c r="AH31" s="90"/>
      <c r="AI31" s="90"/>
      <c r="AJ31" s="90"/>
      <c r="AK31" s="90"/>
      <c r="AL31" s="90"/>
      <c r="AM31" s="90"/>
      <c r="AN31" s="90"/>
      <c r="AO31" s="90"/>
      <c r="AP31" s="90"/>
      <c r="AQ31" s="90"/>
      <c r="AR31" s="90"/>
      <c r="AS31" s="85"/>
    </row>
    <row r="32" spans="1:45" ht="15" customHeight="1" x14ac:dyDescent="0.35">
      <c r="A32" s="90"/>
      <c r="B32" s="90"/>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c r="AS32" s="85"/>
    </row>
    <row r="33" spans="1:45" ht="15" customHeight="1" x14ac:dyDescent="0.35">
      <c r="A33" s="90"/>
      <c r="B33" s="90"/>
      <c r="C33" s="90"/>
      <c r="D33" s="90"/>
      <c r="E33" s="90"/>
      <c r="F33" s="90"/>
      <c r="G33" s="90"/>
      <c r="H33" s="90"/>
      <c r="I33" s="90"/>
      <c r="J33" s="90"/>
      <c r="K33" s="90"/>
      <c r="L33" s="90"/>
      <c r="M33" s="90"/>
      <c r="N33" s="90"/>
      <c r="O33" s="90"/>
      <c r="P33" s="90"/>
      <c r="Q33" s="90"/>
      <c r="R33" s="90"/>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c r="AS33" s="85"/>
    </row>
    <row r="34" spans="1:45" ht="15" customHeight="1" x14ac:dyDescent="0.35">
      <c r="A34" s="90"/>
      <c r="B34" s="90"/>
      <c r="C34" s="90"/>
      <c r="D34" s="90"/>
      <c r="E34" s="90"/>
      <c r="F34" s="90"/>
      <c r="G34" s="90"/>
      <c r="H34" s="90"/>
      <c r="I34" s="90"/>
      <c r="J34" s="90"/>
      <c r="K34" s="90"/>
      <c r="L34" s="90"/>
      <c r="M34" s="90"/>
      <c r="N34" s="90"/>
      <c r="O34" s="90"/>
      <c r="P34" s="90"/>
      <c r="Q34" s="90"/>
      <c r="R34" s="90"/>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c r="AS34" s="85"/>
    </row>
    <row r="35" spans="1:45" ht="15" customHeight="1" x14ac:dyDescent="0.35">
      <c r="A35" s="90"/>
      <c r="B35" s="90"/>
      <c r="C35" s="90"/>
      <c r="D35" s="90"/>
      <c r="E35" s="90"/>
      <c r="F35" s="90"/>
      <c r="G35" s="90"/>
      <c r="H35" s="90"/>
      <c r="I35" s="90"/>
      <c r="J35" s="90"/>
      <c r="K35" s="90"/>
      <c r="L35" s="90"/>
      <c r="M35" s="90"/>
      <c r="N35" s="90"/>
      <c r="O35" s="90"/>
      <c r="P35" s="90"/>
      <c r="Q35" s="90"/>
      <c r="R35" s="90"/>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c r="AS35" s="85"/>
    </row>
    <row r="36" spans="1:45" ht="15" customHeight="1" x14ac:dyDescent="0.35">
      <c r="A36" s="90"/>
      <c r="B36" s="90"/>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85"/>
    </row>
    <row r="37" spans="1:45" ht="15" customHeight="1" x14ac:dyDescent="0.35">
      <c r="A37" s="90"/>
      <c r="B37" s="90"/>
      <c r="C37" s="90"/>
      <c r="D37" s="90"/>
      <c r="E37" s="90"/>
      <c r="F37" s="90"/>
      <c r="G37" s="90"/>
      <c r="H37" s="90"/>
      <c r="I37" s="90"/>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85"/>
    </row>
    <row r="38" spans="1:45" ht="15" customHeight="1" x14ac:dyDescent="0.35">
      <c r="A38" s="90"/>
      <c r="B38" s="90"/>
      <c r="C38" s="90"/>
      <c r="D38" s="90"/>
      <c r="E38" s="90"/>
      <c r="F38" s="90"/>
      <c r="G38" s="90"/>
      <c r="H38" s="90"/>
      <c r="I38" s="90"/>
      <c r="J38" s="90"/>
      <c r="K38" s="90"/>
      <c r="L38" s="90"/>
      <c r="M38" s="90"/>
      <c r="N38" s="90"/>
      <c r="O38" s="90"/>
      <c r="P38" s="90"/>
      <c r="Q38" s="90"/>
      <c r="R38" s="90"/>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c r="AS38" s="85"/>
    </row>
    <row r="39" spans="1:45" ht="15" customHeight="1" x14ac:dyDescent="0.35">
      <c r="A39" s="90"/>
      <c r="B39" s="90"/>
      <c r="C39" s="90"/>
      <c r="D39" s="90"/>
      <c r="E39" s="90"/>
      <c r="F39" s="90"/>
      <c r="G39" s="90"/>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85"/>
    </row>
    <row r="40" spans="1:45" ht="15" customHeight="1" x14ac:dyDescent="0.35">
      <c r="A40" s="90"/>
      <c r="B40" s="90"/>
      <c r="C40" s="90"/>
      <c r="D40" s="90"/>
      <c r="E40" s="90"/>
      <c r="F40" s="90"/>
      <c r="G40" s="90"/>
      <c r="H40" s="90"/>
      <c r="I40" s="90"/>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c r="AS40" s="85"/>
    </row>
    <row r="41" spans="1:45" ht="15" customHeight="1" x14ac:dyDescent="0.35">
      <c r="A41" s="90"/>
      <c r="B41" s="90"/>
      <c r="C41" s="90"/>
      <c r="D41" s="90"/>
      <c r="E41" s="90"/>
      <c r="F41" s="90"/>
      <c r="G41" s="90"/>
      <c r="H41" s="90"/>
      <c r="I41" s="90"/>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c r="AS41" s="85"/>
    </row>
    <row r="42" spans="1:45" ht="15" customHeight="1" x14ac:dyDescent="0.35">
      <c r="A42" s="90"/>
      <c r="B42" s="90"/>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c r="AS42" s="85"/>
    </row>
    <row r="43" spans="1:45" ht="15" customHeight="1" x14ac:dyDescent="0.35">
      <c r="A43" s="90"/>
      <c r="B43" s="90"/>
      <c r="C43" s="90"/>
      <c r="D43" s="90"/>
      <c r="E43" s="90"/>
      <c r="F43" s="90"/>
      <c r="G43" s="90"/>
      <c r="H43" s="90"/>
      <c r="I43" s="90"/>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c r="AS43" s="85"/>
    </row>
    <row r="44" spans="1:45" ht="15" customHeight="1" x14ac:dyDescent="0.35">
      <c r="A44" s="90"/>
      <c r="B44" s="90"/>
      <c r="C44" s="90"/>
      <c r="D44" s="90"/>
      <c r="E44" s="90"/>
      <c r="F44" s="90"/>
      <c r="G44" s="90"/>
      <c r="H44" s="90"/>
      <c r="I44" s="90"/>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c r="AS44" s="85"/>
    </row>
    <row r="45" spans="1:45" ht="15" customHeight="1" x14ac:dyDescent="0.35">
      <c r="A45" s="90"/>
      <c r="B45" s="90"/>
      <c r="C45" s="90"/>
      <c r="D45" s="90"/>
      <c r="E45" s="90"/>
      <c r="F45" s="90"/>
      <c r="G45" s="90"/>
      <c r="H45" s="90"/>
      <c r="I45" s="90"/>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c r="AS45" s="85"/>
    </row>
    <row r="46" spans="1:45" ht="15" customHeight="1" x14ac:dyDescent="0.35">
      <c r="A46" s="90"/>
      <c r="B46" s="90"/>
      <c r="C46" s="90"/>
      <c r="D46" s="90"/>
      <c r="E46" s="90"/>
      <c r="F46" s="90"/>
      <c r="G46" s="90"/>
      <c r="H46" s="90"/>
      <c r="I46" s="90"/>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c r="AS46" s="85"/>
    </row>
    <row r="47" spans="1:45" ht="15" customHeight="1" x14ac:dyDescent="0.35">
      <c r="A47" s="90"/>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c r="AS47" s="85"/>
    </row>
    <row r="48" spans="1:45" ht="15" customHeight="1" x14ac:dyDescent="0.35">
      <c r="A48" s="90"/>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c r="AS48" s="85"/>
    </row>
    <row r="49" spans="1:45" ht="15" customHeight="1" x14ac:dyDescent="0.35">
      <c r="A49" s="9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c r="AS49" s="85"/>
    </row>
    <row r="50" spans="1:45" ht="15" customHeight="1" x14ac:dyDescent="0.35">
      <c r="A50" s="90"/>
      <c r="B50" s="90"/>
      <c r="C50" s="90"/>
      <c r="D50" s="90"/>
      <c r="E50" s="90"/>
      <c r="F50" s="90"/>
      <c r="G50" s="90"/>
      <c r="H50" s="90"/>
      <c r="I50" s="90"/>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c r="AS50" s="85"/>
    </row>
    <row r="51" spans="1:45" ht="15" customHeight="1" x14ac:dyDescent="0.35">
      <c r="A51" s="90"/>
      <c r="B51" s="90"/>
      <c r="C51" s="90"/>
      <c r="D51" s="90"/>
      <c r="E51" s="90"/>
      <c r="F51" s="90"/>
      <c r="G51" s="90"/>
      <c r="H51" s="90"/>
      <c r="I51" s="90"/>
      <c r="J51" s="90"/>
      <c r="K51" s="90"/>
      <c r="L51" s="90"/>
      <c r="M51" s="90"/>
      <c r="N51" s="90"/>
      <c r="O51" s="90"/>
      <c r="P51" s="90"/>
      <c r="Q51" s="90"/>
      <c r="R51" s="90"/>
      <c r="S51" s="90"/>
      <c r="T51" s="90"/>
      <c r="U51" s="90"/>
      <c r="V51" s="90"/>
      <c r="W51" s="90"/>
      <c r="X51" s="90"/>
      <c r="Y51" s="90"/>
      <c r="Z51" s="90"/>
      <c r="AA51" s="90"/>
      <c r="AB51" s="90"/>
      <c r="AC51" s="90"/>
      <c r="AD51" s="90"/>
      <c r="AE51" s="90"/>
      <c r="AF51" s="90"/>
      <c r="AG51" s="90"/>
      <c r="AH51" s="90"/>
      <c r="AI51" s="90"/>
      <c r="AJ51" s="90"/>
      <c r="AK51" s="90"/>
      <c r="AL51" s="90"/>
      <c r="AM51" s="90"/>
      <c r="AN51" s="90"/>
      <c r="AO51" s="90"/>
      <c r="AP51" s="90"/>
      <c r="AQ51" s="90"/>
      <c r="AR51" s="90"/>
      <c r="AS51" s="85"/>
    </row>
    <row r="52" spans="1:45" ht="15" customHeight="1" x14ac:dyDescent="0.35">
      <c r="A52" s="90"/>
      <c r="B52" s="90"/>
      <c r="C52" s="90"/>
      <c r="D52" s="90"/>
      <c r="E52" s="90"/>
      <c r="F52" s="90"/>
      <c r="G52" s="90"/>
      <c r="H52" s="90"/>
      <c r="I52" s="90"/>
      <c r="J52" s="90"/>
      <c r="K52" s="90"/>
      <c r="L52" s="90"/>
      <c r="M52" s="90"/>
      <c r="N52" s="90"/>
      <c r="O52" s="90"/>
      <c r="P52" s="90"/>
      <c r="Q52" s="90"/>
      <c r="R52" s="90"/>
      <c r="S52" s="90"/>
      <c r="T52" s="90"/>
      <c r="U52" s="90"/>
      <c r="V52" s="90"/>
      <c r="W52" s="90"/>
      <c r="X52" s="90"/>
      <c r="Y52" s="90"/>
      <c r="Z52" s="90"/>
      <c r="AA52" s="90"/>
      <c r="AB52" s="90"/>
      <c r="AC52" s="90"/>
      <c r="AD52" s="90"/>
      <c r="AE52" s="90"/>
      <c r="AF52" s="90"/>
      <c r="AG52" s="90"/>
      <c r="AH52" s="90"/>
      <c r="AI52" s="90"/>
      <c r="AJ52" s="90"/>
      <c r="AK52" s="90"/>
      <c r="AL52" s="90"/>
      <c r="AM52" s="90"/>
      <c r="AN52" s="90"/>
      <c r="AO52" s="90"/>
      <c r="AP52" s="90"/>
      <c r="AQ52" s="90"/>
      <c r="AR52" s="90"/>
      <c r="AS52" s="85"/>
    </row>
    <row r="53" spans="1:45" ht="15" customHeight="1" x14ac:dyDescent="0.35">
      <c r="A53" s="90"/>
      <c r="B53" s="90"/>
      <c r="C53" s="90"/>
      <c r="D53" s="90"/>
      <c r="E53" s="90"/>
      <c r="F53" s="90"/>
      <c r="G53" s="90"/>
      <c r="H53" s="90"/>
      <c r="I53" s="90"/>
      <c r="J53" s="90"/>
      <c r="K53" s="90"/>
      <c r="L53" s="90"/>
      <c r="M53" s="90"/>
      <c r="N53" s="90"/>
      <c r="O53" s="90"/>
      <c r="P53" s="90"/>
      <c r="Q53" s="90"/>
      <c r="R53" s="90"/>
      <c r="S53" s="90"/>
      <c r="T53" s="90"/>
      <c r="U53" s="90"/>
      <c r="V53" s="90"/>
      <c r="W53" s="90"/>
      <c r="X53" s="90"/>
      <c r="Y53" s="90"/>
      <c r="Z53" s="90"/>
      <c r="AA53" s="90"/>
      <c r="AB53" s="90"/>
      <c r="AC53" s="90"/>
      <c r="AD53" s="90"/>
      <c r="AE53" s="90"/>
      <c r="AF53" s="90"/>
      <c r="AG53" s="90"/>
      <c r="AH53" s="90"/>
      <c r="AI53" s="90"/>
      <c r="AJ53" s="90"/>
      <c r="AK53" s="90"/>
      <c r="AL53" s="90"/>
      <c r="AM53" s="90"/>
      <c r="AN53" s="90"/>
      <c r="AO53" s="90"/>
      <c r="AP53" s="90"/>
      <c r="AQ53" s="90"/>
      <c r="AR53" s="90"/>
      <c r="AS53" s="85"/>
    </row>
    <row r="54" spans="1:45" ht="15" customHeight="1" x14ac:dyDescent="0.35">
      <c r="A54" s="90"/>
      <c r="B54" s="90"/>
      <c r="C54" s="90"/>
      <c r="D54" s="90"/>
      <c r="E54" s="90"/>
      <c r="F54" s="90"/>
      <c r="G54" s="90"/>
      <c r="H54" s="90"/>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0"/>
      <c r="AL54" s="90"/>
      <c r="AM54" s="90"/>
      <c r="AN54" s="90"/>
      <c r="AO54" s="90"/>
      <c r="AP54" s="90"/>
      <c r="AQ54" s="90"/>
      <c r="AR54" s="90"/>
      <c r="AS54" s="85"/>
    </row>
    <row r="55" spans="1:45" ht="15" customHeight="1" x14ac:dyDescent="0.35">
      <c r="A55" s="90"/>
      <c r="B55" s="90"/>
      <c r="C55" s="90"/>
      <c r="D55" s="90"/>
      <c r="E55" s="90"/>
      <c r="F55" s="90"/>
      <c r="G55" s="90"/>
      <c r="H55" s="90"/>
      <c r="I55" s="90"/>
      <c r="J55" s="90"/>
      <c r="K55" s="90"/>
      <c r="L55" s="90"/>
      <c r="M55" s="90"/>
      <c r="N55" s="90"/>
      <c r="O55" s="90"/>
      <c r="P55" s="90"/>
      <c r="Q55" s="90"/>
      <c r="R55" s="90"/>
      <c r="S55" s="90"/>
      <c r="T55" s="90"/>
      <c r="U55" s="90"/>
      <c r="V55" s="90"/>
      <c r="W55" s="90"/>
      <c r="X55" s="90"/>
      <c r="Y55" s="90"/>
      <c r="Z55" s="90"/>
      <c r="AA55" s="90"/>
      <c r="AB55" s="90"/>
      <c r="AC55" s="90"/>
      <c r="AD55" s="90"/>
      <c r="AE55" s="90"/>
      <c r="AF55" s="90"/>
      <c r="AG55" s="90"/>
      <c r="AH55" s="90"/>
      <c r="AI55" s="90"/>
      <c r="AJ55" s="90"/>
      <c r="AK55" s="90"/>
      <c r="AL55" s="90"/>
      <c r="AM55" s="90"/>
      <c r="AN55" s="90"/>
      <c r="AO55" s="90"/>
      <c r="AP55" s="90"/>
      <c r="AQ55" s="90"/>
      <c r="AR55" s="90"/>
      <c r="AS55" s="85"/>
    </row>
    <row r="56" spans="1:45" ht="15.45" x14ac:dyDescent="0.4">
      <c r="A56" s="86" t="str">
        <f>A1</f>
        <v>Gasconade County</v>
      </c>
      <c r="B56" s="86"/>
      <c r="C56" s="86"/>
      <c r="D56" s="86"/>
      <c r="E56" s="86"/>
      <c r="F56" s="86"/>
      <c r="G56" s="86"/>
      <c r="H56" s="86"/>
      <c r="I56" s="86"/>
      <c r="J56" s="86"/>
      <c r="K56" s="86"/>
      <c r="L56" s="86"/>
      <c r="M56" s="86"/>
      <c r="N56" s="86"/>
      <c r="O56" s="86"/>
      <c r="P56" s="86"/>
      <c r="Q56" s="86"/>
      <c r="R56" s="86"/>
      <c r="S56" s="86"/>
      <c r="T56" s="86"/>
      <c r="U56" s="86"/>
      <c r="V56" s="86"/>
      <c r="W56" s="87" t="s">
        <v>13</v>
      </c>
      <c r="X56" s="88"/>
      <c r="Y56" s="88"/>
      <c r="Z56" s="88"/>
      <c r="AA56" s="88"/>
      <c r="AB56" s="88"/>
      <c r="AC56" s="88"/>
      <c r="AD56" s="88"/>
      <c r="AE56" s="88"/>
      <c r="AF56" s="88"/>
      <c r="AG56" s="88"/>
      <c r="AH56" s="88"/>
      <c r="AI56" s="88"/>
      <c r="AJ56" s="89"/>
      <c r="AK56" s="89"/>
      <c r="AL56" s="89"/>
      <c r="AM56" s="89"/>
      <c r="AN56" s="89"/>
      <c r="AO56" s="89"/>
      <c r="AP56" s="89"/>
      <c r="AQ56" s="89"/>
      <c r="AR56" s="89"/>
      <c r="AS56" s="85"/>
    </row>
    <row r="57" spans="1:45" x14ac:dyDescent="0.35">
      <c r="A57" s="84" t="s">
        <v>1103</v>
      </c>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5"/>
    </row>
    <row r="58" spans="1:45" ht="15" customHeight="1" x14ac:dyDescent="0.35">
      <c r="A58" s="90"/>
      <c r="B58" s="90"/>
      <c r="C58" s="90"/>
      <c r="D58" s="90"/>
      <c r="E58" s="90"/>
      <c r="F58" s="90"/>
      <c r="G58" s="90"/>
      <c r="H58" s="90"/>
      <c r="I58" s="90"/>
      <c r="J58" s="90"/>
      <c r="K58" s="90"/>
      <c r="L58" s="90"/>
      <c r="M58" s="90"/>
      <c r="N58" s="90"/>
      <c r="O58" s="90"/>
      <c r="P58" s="90"/>
      <c r="Q58" s="90"/>
      <c r="R58" s="90"/>
      <c r="S58" s="90"/>
      <c r="T58" s="90"/>
      <c r="U58" s="90"/>
      <c r="V58" s="90"/>
      <c r="W58" s="90"/>
      <c r="X58" s="90"/>
      <c r="Y58" s="90"/>
      <c r="Z58" s="90"/>
      <c r="AA58" s="90"/>
      <c r="AB58" s="90"/>
      <c r="AC58" s="90"/>
      <c r="AD58" s="90"/>
      <c r="AE58" s="90"/>
      <c r="AF58" s="90"/>
      <c r="AG58" s="90"/>
      <c r="AH58" s="90"/>
      <c r="AI58" s="90"/>
      <c r="AJ58" s="90"/>
      <c r="AK58" s="90"/>
      <c r="AL58" s="90"/>
      <c r="AM58" s="90"/>
      <c r="AN58" s="90"/>
      <c r="AO58" s="90"/>
      <c r="AP58" s="90"/>
      <c r="AQ58" s="90"/>
      <c r="AR58" s="90"/>
      <c r="AS58" s="85"/>
    </row>
    <row r="59" spans="1:45" ht="15" customHeight="1" x14ac:dyDescent="0.35">
      <c r="A59" s="90"/>
      <c r="B59" s="90"/>
      <c r="C59" s="90"/>
      <c r="D59" s="90"/>
      <c r="E59" s="90"/>
      <c r="F59" s="90"/>
      <c r="G59" s="90"/>
      <c r="H59" s="90"/>
      <c r="I59" s="90"/>
      <c r="J59" s="90"/>
      <c r="K59" s="90"/>
      <c r="L59" s="90"/>
      <c r="M59" s="90"/>
      <c r="N59" s="90"/>
      <c r="O59" s="90"/>
      <c r="P59" s="90"/>
      <c r="Q59" s="90"/>
      <c r="R59" s="90"/>
      <c r="S59" s="90"/>
      <c r="T59" s="90"/>
      <c r="U59" s="90"/>
      <c r="V59" s="90"/>
      <c r="W59" s="90"/>
      <c r="X59" s="90"/>
      <c r="Y59" s="90"/>
      <c r="Z59" s="90"/>
      <c r="AA59" s="90"/>
      <c r="AB59" s="90"/>
      <c r="AC59" s="90"/>
      <c r="AD59" s="90"/>
      <c r="AE59" s="90"/>
      <c r="AF59" s="90"/>
      <c r="AG59" s="90"/>
      <c r="AH59" s="90"/>
      <c r="AI59" s="90"/>
      <c r="AJ59" s="90"/>
      <c r="AK59" s="90"/>
      <c r="AL59" s="90"/>
      <c r="AM59" s="90"/>
      <c r="AN59" s="90"/>
      <c r="AO59" s="90"/>
      <c r="AP59" s="90"/>
      <c r="AQ59" s="90"/>
      <c r="AR59" s="90"/>
      <c r="AS59" s="85"/>
    </row>
    <row r="60" spans="1:45" ht="15" customHeight="1" x14ac:dyDescent="0.35">
      <c r="A60" s="90"/>
      <c r="B60" s="90"/>
      <c r="C60" s="90"/>
      <c r="D60" s="90"/>
      <c r="E60" s="90"/>
      <c r="F60" s="90"/>
      <c r="G60" s="90"/>
      <c r="H60" s="90"/>
      <c r="I60" s="90"/>
      <c r="J60" s="90"/>
      <c r="K60" s="90"/>
      <c r="L60" s="90"/>
      <c r="M60" s="90"/>
      <c r="N60" s="90"/>
      <c r="O60" s="90"/>
      <c r="P60" s="90"/>
      <c r="Q60" s="90"/>
      <c r="R60" s="90"/>
      <c r="S60" s="90"/>
      <c r="T60" s="90"/>
      <c r="U60" s="90"/>
      <c r="V60" s="90"/>
      <c r="W60" s="90"/>
      <c r="X60" s="90"/>
      <c r="Y60" s="90"/>
      <c r="Z60" s="90"/>
      <c r="AA60" s="90"/>
      <c r="AB60" s="90"/>
      <c r="AC60" s="90"/>
      <c r="AD60" s="90"/>
      <c r="AE60" s="90"/>
      <c r="AF60" s="90"/>
      <c r="AG60" s="90"/>
      <c r="AH60" s="90"/>
      <c r="AI60" s="90"/>
      <c r="AJ60" s="90"/>
      <c r="AK60" s="90"/>
      <c r="AL60" s="90"/>
      <c r="AM60" s="90"/>
      <c r="AN60" s="90"/>
      <c r="AO60" s="90"/>
      <c r="AP60" s="90"/>
      <c r="AQ60" s="90"/>
      <c r="AR60" s="90"/>
      <c r="AS60" s="85"/>
    </row>
    <row r="61" spans="1:45" ht="15" customHeight="1" x14ac:dyDescent="0.35">
      <c r="A61" s="90"/>
      <c r="B61" s="90"/>
      <c r="C61" s="90"/>
      <c r="D61" s="90"/>
      <c r="E61" s="90"/>
      <c r="F61" s="90"/>
      <c r="G61" s="90"/>
      <c r="H61" s="90"/>
      <c r="I61" s="90"/>
      <c r="J61" s="90"/>
      <c r="K61" s="90"/>
      <c r="L61" s="90"/>
      <c r="M61" s="90"/>
      <c r="N61" s="90"/>
      <c r="O61" s="90"/>
      <c r="P61" s="90"/>
      <c r="Q61" s="90"/>
      <c r="R61" s="90"/>
      <c r="S61" s="90"/>
      <c r="T61" s="90"/>
      <c r="U61" s="90"/>
      <c r="V61" s="90"/>
      <c r="W61" s="90"/>
      <c r="X61" s="90"/>
      <c r="Y61" s="90"/>
      <c r="Z61" s="90"/>
      <c r="AA61" s="90"/>
      <c r="AB61" s="90"/>
      <c r="AC61" s="90"/>
      <c r="AD61" s="90"/>
      <c r="AE61" s="90"/>
      <c r="AF61" s="90"/>
      <c r="AG61" s="90"/>
      <c r="AH61" s="90"/>
      <c r="AI61" s="90"/>
      <c r="AJ61" s="90"/>
      <c r="AK61" s="90"/>
      <c r="AL61" s="90"/>
      <c r="AM61" s="90"/>
      <c r="AN61" s="90"/>
      <c r="AO61" s="90"/>
      <c r="AP61" s="90"/>
      <c r="AQ61" s="90"/>
      <c r="AR61" s="90"/>
      <c r="AS61" s="85"/>
    </row>
    <row r="62" spans="1:45" ht="15" customHeight="1" x14ac:dyDescent="0.35">
      <c r="A62" s="90"/>
      <c r="B62" s="90"/>
      <c r="C62" s="90"/>
      <c r="D62" s="90"/>
      <c r="E62" s="90"/>
      <c r="F62" s="90"/>
      <c r="G62" s="90"/>
      <c r="H62" s="90"/>
      <c r="I62" s="90"/>
      <c r="J62" s="90"/>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85"/>
    </row>
    <row r="63" spans="1:45" ht="15" customHeight="1" x14ac:dyDescent="0.35">
      <c r="A63" s="90"/>
      <c r="B63" s="90"/>
      <c r="C63" s="90"/>
      <c r="D63" s="90"/>
      <c r="E63" s="90"/>
      <c r="F63" s="90"/>
      <c r="G63" s="90"/>
      <c r="H63" s="90"/>
      <c r="I63" s="90"/>
      <c r="J63" s="90"/>
      <c r="K63" s="90"/>
      <c r="L63" s="90"/>
      <c r="M63" s="90"/>
      <c r="N63" s="90"/>
      <c r="O63" s="90"/>
      <c r="P63" s="90"/>
      <c r="Q63" s="90"/>
      <c r="R63" s="90"/>
      <c r="S63" s="90"/>
      <c r="T63" s="90"/>
      <c r="U63" s="90"/>
      <c r="V63" s="90"/>
      <c r="W63" s="90"/>
      <c r="X63" s="90"/>
      <c r="Y63" s="90"/>
      <c r="Z63" s="90"/>
      <c r="AA63" s="90"/>
      <c r="AB63" s="90"/>
      <c r="AC63" s="90"/>
      <c r="AD63" s="90"/>
      <c r="AE63" s="90"/>
      <c r="AF63" s="90"/>
      <c r="AG63" s="90"/>
      <c r="AH63" s="90"/>
      <c r="AI63" s="90"/>
      <c r="AJ63" s="90"/>
      <c r="AK63" s="90"/>
      <c r="AL63" s="90"/>
      <c r="AM63" s="90"/>
      <c r="AN63" s="90"/>
      <c r="AO63" s="90"/>
      <c r="AP63" s="90"/>
      <c r="AQ63" s="90"/>
      <c r="AR63" s="90"/>
      <c r="AS63" s="85"/>
    </row>
    <row r="64" spans="1:45" ht="15" customHeight="1" x14ac:dyDescent="0.35">
      <c r="A64" s="90"/>
      <c r="B64" s="90"/>
      <c r="C64" s="90"/>
      <c r="D64" s="90"/>
      <c r="E64" s="90"/>
      <c r="F64" s="90"/>
      <c r="G64" s="90"/>
      <c r="H64" s="90"/>
      <c r="I64" s="90"/>
      <c r="J64" s="90"/>
      <c r="K64" s="90"/>
      <c r="L64" s="90"/>
      <c r="M64" s="90"/>
      <c r="N64" s="90"/>
      <c r="O64" s="90"/>
      <c r="P64" s="90"/>
      <c r="Q64" s="90"/>
      <c r="R64" s="90"/>
      <c r="S64" s="90"/>
      <c r="T64" s="90"/>
      <c r="U64" s="90"/>
      <c r="V64" s="90"/>
      <c r="W64" s="90"/>
      <c r="X64" s="90"/>
      <c r="Y64" s="90"/>
      <c r="Z64" s="90"/>
      <c r="AA64" s="90"/>
      <c r="AB64" s="90"/>
      <c r="AC64" s="90"/>
      <c r="AD64" s="90"/>
      <c r="AE64" s="90"/>
      <c r="AF64" s="90"/>
      <c r="AG64" s="90"/>
      <c r="AH64" s="90"/>
      <c r="AI64" s="90"/>
      <c r="AJ64" s="90"/>
      <c r="AK64" s="90"/>
      <c r="AL64" s="90"/>
      <c r="AM64" s="90"/>
      <c r="AN64" s="90"/>
      <c r="AO64" s="90"/>
      <c r="AP64" s="90"/>
      <c r="AQ64" s="90"/>
      <c r="AR64" s="90"/>
      <c r="AS64" s="85"/>
    </row>
    <row r="65" spans="1:45" ht="15" customHeight="1" x14ac:dyDescent="0.35">
      <c r="A65" s="90"/>
      <c r="B65" s="90"/>
      <c r="C65" s="90"/>
      <c r="D65" s="90"/>
      <c r="E65" s="90"/>
      <c r="F65" s="90"/>
      <c r="G65" s="90"/>
      <c r="H65" s="90"/>
      <c r="I65" s="90"/>
      <c r="J65" s="90"/>
      <c r="K65" s="90"/>
      <c r="L65" s="90"/>
      <c r="M65" s="90"/>
      <c r="N65" s="90"/>
      <c r="O65" s="90"/>
      <c r="P65" s="90"/>
      <c r="Q65" s="90"/>
      <c r="R65" s="90"/>
      <c r="S65" s="90"/>
      <c r="T65" s="90"/>
      <c r="U65" s="90"/>
      <c r="V65" s="90"/>
      <c r="W65" s="90"/>
      <c r="X65" s="90"/>
      <c r="Y65" s="90"/>
      <c r="Z65" s="90"/>
      <c r="AA65" s="90"/>
      <c r="AB65" s="90"/>
      <c r="AC65" s="90"/>
      <c r="AD65" s="90"/>
      <c r="AE65" s="90"/>
      <c r="AF65" s="90"/>
      <c r="AG65" s="90"/>
      <c r="AH65" s="90"/>
      <c r="AI65" s="90"/>
      <c r="AJ65" s="90"/>
      <c r="AK65" s="90"/>
      <c r="AL65" s="90"/>
      <c r="AM65" s="90"/>
      <c r="AN65" s="90"/>
      <c r="AO65" s="90"/>
      <c r="AP65" s="90"/>
      <c r="AQ65" s="90"/>
      <c r="AR65" s="90"/>
      <c r="AS65" s="85"/>
    </row>
    <row r="66" spans="1:45" ht="15" customHeight="1" x14ac:dyDescent="0.35">
      <c r="A66" s="90"/>
      <c r="B66" s="90"/>
      <c r="C66" s="90"/>
      <c r="D66" s="90"/>
      <c r="E66" s="90"/>
      <c r="F66" s="90"/>
      <c r="G66" s="90"/>
      <c r="H66" s="90"/>
      <c r="I66" s="90"/>
      <c r="J66" s="90"/>
      <c r="K66" s="90"/>
      <c r="L66" s="90"/>
      <c r="M66" s="90"/>
      <c r="N66" s="90"/>
      <c r="O66" s="90"/>
      <c r="P66" s="90"/>
      <c r="Q66" s="90"/>
      <c r="R66" s="90"/>
      <c r="S66" s="90"/>
      <c r="T66" s="90"/>
      <c r="U66" s="90"/>
      <c r="V66" s="90"/>
      <c r="W66" s="90"/>
      <c r="X66" s="90"/>
      <c r="Y66" s="90"/>
      <c r="Z66" s="90"/>
      <c r="AA66" s="90"/>
      <c r="AB66" s="90"/>
      <c r="AC66" s="90"/>
      <c r="AD66" s="90"/>
      <c r="AE66" s="90"/>
      <c r="AF66" s="90"/>
      <c r="AG66" s="90"/>
      <c r="AH66" s="90"/>
      <c r="AI66" s="90"/>
      <c r="AJ66" s="90"/>
      <c r="AK66" s="90"/>
      <c r="AL66" s="90"/>
      <c r="AM66" s="90"/>
      <c r="AN66" s="90"/>
      <c r="AO66" s="90"/>
      <c r="AP66" s="90"/>
      <c r="AQ66" s="90"/>
      <c r="AR66" s="90"/>
      <c r="AS66" s="85"/>
    </row>
    <row r="67" spans="1:45" ht="15" customHeight="1" x14ac:dyDescent="0.35">
      <c r="A67" s="90"/>
      <c r="B67" s="90"/>
      <c r="C67" s="90"/>
      <c r="D67" s="90"/>
      <c r="E67" s="90"/>
      <c r="F67" s="90"/>
      <c r="G67" s="90"/>
      <c r="H67" s="90"/>
      <c r="I67" s="90"/>
      <c r="J67" s="90"/>
      <c r="K67" s="90"/>
      <c r="L67" s="90"/>
      <c r="M67" s="90"/>
      <c r="N67" s="90"/>
      <c r="O67" s="90"/>
      <c r="P67" s="90"/>
      <c r="Q67" s="90"/>
      <c r="R67" s="90"/>
      <c r="S67" s="90"/>
      <c r="T67" s="90"/>
      <c r="U67" s="90"/>
      <c r="V67" s="90"/>
      <c r="W67" s="90"/>
      <c r="X67" s="90"/>
      <c r="Y67" s="90"/>
      <c r="Z67" s="90"/>
      <c r="AA67" s="90"/>
      <c r="AB67" s="90"/>
      <c r="AC67" s="90"/>
      <c r="AD67" s="90"/>
      <c r="AE67" s="90"/>
      <c r="AF67" s="90"/>
      <c r="AG67" s="90"/>
      <c r="AH67" s="90"/>
      <c r="AI67" s="90"/>
      <c r="AJ67" s="90"/>
      <c r="AK67" s="90"/>
      <c r="AL67" s="90"/>
      <c r="AM67" s="90"/>
      <c r="AN67" s="90"/>
      <c r="AO67" s="90"/>
      <c r="AP67" s="90"/>
      <c r="AQ67" s="90"/>
      <c r="AR67" s="90"/>
      <c r="AS67" s="85"/>
    </row>
    <row r="68" spans="1:45" ht="15" customHeight="1" x14ac:dyDescent="0.35">
      <c r="A68" s="90"/>
      <c r="B68" s="90"/>
      <c r="C68" s="90"/>
      <c r="D68" s="90"/>
      <c r="E68" s="90"/>
      <c r="F68" s="90"/>
      <c r="G68" s="90"/>
      <c r="H68" s="90"/>
      <c r="I68" s="90"/>
      <c r="J68" s="90"/>
      <c r="K68" s="90"/>
      <c r="L68" s="90"/>
      <c r="M68" s="90"/>
      <c r="N68" s="90"/>
      <c r="O68" s="90"/>
      <c r="P68" s="90"/>
      <c r="Q68" s="90"/>
      <c r="R68" s="90"/>
      <c r="S68" s="90"/>
      <c r="T68" s="90"/>
      <c r="U68" s="90"/>
      <c r="V68" s="90"/>
      <c r="W68" s="90"/>
      <c r="X68" s="90"/>
      <c r="Y68" s="90"/>
      <c r="Z68" s="90"/>
      <c r="AA68" s="90"/>
      <c r="AB68" s="90"/>
      <c r="AC68" s="90"/>
      <c r="AD68" s="90"/>
      <c r="AE68" s="90"/>
      <c r="AF68" s="90"/>
      <c r="AG68" s="90"/>
      <c r="AH68" s="90"/>
      <c r="AI68" s="90"/>
      <c r="AJ68" s="90"/>
      <c r="AK68" s="90"/>
      <c r="AL68" s="90"/>
      <c r="AM68" s="90"/>
      <c r="AN68" s="90"/>
      <c r="AO68" s="90"/>
      <c r="AP68" s="90"/>
      <c r="AQ68" s="90"/>
      <c r="AR68" s="90"/>
      <c r="AS68" s="85"/>
    </row>
    <row r="69" spans="1:45" ht="15" customHeight="1" x14ac:dyDescent="0.35">
      <c r="A69" s="90"/>
      <c r="B69" s="90"/>
      <c r="C69" s="90"/>
      <c r="D69" s="90"/>
      <c r="E69" s="90"/>
      <c r="F69" s="90"/>
      <c r="G69" s="90"/>
      <c r="H69" s="90"/>
      <c r="I69" s="90"/>
      <c r="J69" s="90"/>
      <c r="K69" s="90"/>
      <c r="L69" s="90"/>
      <c r="M69" s="90"/>
      <c r="N69" s="90"/>
      <c r="O69" s="90"/>
      <c r="P69" s="90"/>
      <c r="Q69" s="90"/>
      <c r="R69" s="90"/>
      <c r="S69" s="90"/>
      <c r="T69" s="90"/>
      <c r="U69" s="90"/>
      <c r="V69" s="90"/>
      <c r="W69" s="90"/>
      <c r="X69" s="90"/>
      <c r="Y69" s="90"/>
      <c r="Z69" s="90"/>
      <c r="AA69" s="90"/>
      <c r="AB69" s="90"/>
      <c r="AC69" s="90"/>
      <c r="AD69" s="90"/>
      <c r="AE69" s="90"/>
      <c r="AF69" s="90"/>
      <c r="AG69" s="90"/>
      <c r="AH69" s="90"/>
      <c r="AI69" s="90"/>
      <c r="AJ69" s="90"/>
      <c r="AK69" s="90"/>
      <c r="AL69" s="90"/>
      <c r="AM69" s="90"/>
      <c r="AN69" s="90"/>
      <c r="AO69" s="90"/>
      <c r="AP69" s="90"/>
      <c r="AQ69" s="90"/>
      <c r="AR69" s="90"/>
      <c r="AS69" s="85"/>
    </row>
    <row r="70" spans="1:45" ht="15" customHeight="1" x14ac:dyDescent="0.35">
      <c r="A70" s="90"/>
      <c r="B70" s="90"/>
      <c r="C70" s="90"/>
      <c r="D70" s="90"/>
      <c r="E70" s="90"/>
      <c r="F70" s="90"/>
      <c r="G70" s="90"/>
      <c r="H70" s="90"/>
      <c r="I70" s="90"/>
      <c r="J70" s="90"/>
      <c r="K70" s="90"/>
      <c r="L70" s="90"/>
      <c r="M70" s="90"/>
      <c r="N70" s="90"/>
      <c r="O70" s="90"/>
      <c r="P70" s="90"/>
      <c r="Q70" s="90"/>
      <c r="R70" s="90"/>
      <c r="S70" s="90"/>
      <c r="T70" s="90"/>
      <c r="U70" s="90"/>
      <c r="V70" s="90"/>
      <c r="W70" s="90"/>
      <c r="X70" s="90"/>
      <c r="Y70" s="90"/>
      <c r="Z70" s="90"/>
      <c r="AA70" s="90"/>
      <c r="AB70" s="90"/>
      <c r="AC70" s="90"/>
      <c r="AD70" s="90"/>
      <c r="AE70" s="90"/>
      <c r="AF70" s="90"/>
      <c r="AG70" s="90"/>
      <c r="AH70" s="90"/>
      <c r="AI70" s="90"/>
      <c r="AJ70" s="90"/>
      <c r="AK70" s="90"/>
      <c r="AL70" s="90"/>
      <c r="AM70" s="90"/>
      <c r="AN70" s="90"/>
      <c r="AO70" s="90"/>
      <c r="AP70" s="90"/>
      <c r="AQ70" s="90"/>
      <c r="AR70" s="90"/>
      <c r="AS70" s="85"/>
    </row>
    <row r="71" spans="1:45" ht="15" customHeight="1" x14ac:dyDescent="0.35">
      <c r="A71" s="90"/>
      <c r="B71" s="90"/>
      <c r="C71" s="90"/>
      <c r="D71" s="90"/>
      <c r="E71" s="90"/>
      <c r="F71" s="90"/>
      <c r="G71" s="90"/>
      <c r="H71" s="90"/>
      <c r="I71" s="90"/>
      <c r="J71" s="90"/>
      <c r="K71" s="90"/>
      <c r="L71" s="90"/>
      <c r="M71" s="90"/>
      <c r="N71" s="90"/>
      <c r="O71" s="90"/>
      <c r="P71" s="90"/>
      <c r="Q71" s="90"/>
      <c r="R71" s="90"/>
      <c r="S71" s="90"/>
      <c r="T71" s="90"/>
      <c r="U71" s="90"/>
      <c r="V71" s="90"/>
      <c r="W71" s="90"/>
      <c r="X71" s="90"/>
      <c r="Y71" s="90"/>
      <c r="Z71" s="90"/>
      <c r="AA71" s="90"/>
      <c r="AB71" s="90"/>
      <c r="AC71" s="90"/>
      <c r="AD71" s="90"/>
      <c r="AE71" s="90"/>
      <c r="AF71" s="90"/>
      <c r="AG71" s="90"/>
      <c r="AH71" s="90"/>
      <c r="AI71" s="90"/>
      <c r="AJ71" s="90"/>
      <c r="AK71" s="90"/>
      <c r="AL71" s="90"/>
      <c r="AM71" s="90"/>
      <c r="AN71" s="90"/>
      <c r="AO71" s="90"/>
      <c r="AP71" s="90"/>
      <c r="AQ71" s="90"/>
      <c r="AR71" s="90"/>
      <c r="AS71" s="85"/>
    </row>
    <row r="72" spans="1:45" ht="15" customHeight="1" x14ac:dyDescent="0.35">
      <c r="A72" s="90"/>
      <c r="B72" s="90"/>
      <c r="C72" s="90"/>
      <c r="D72" s="90"/>
      <c r="E72" s="90"/>
      <c r="F72" s="90"/>
      <c r="G72" s="90"/>
      <c r="H72" s="90"/>
      <c r="I72" s="90"/>
      <c r="J72" s="90"/>
      <c r="K72" s="90"/>
      <c r="L72" s="90"/>
      <c r="M72" s="90"/>
      <c r="N72" s="90"/>
      <c r="O72" s="90"/>
      <c r="P72" s="90"/>
      <c r="Q72" s="90"/>
      <c r="R72" s="90"/>
      <c r="S72" s="90"/>
      <c r="T72" s="90"/>
      <c r="U72" s="90"/>
      <c r="V72" s="90"/>
      <c r="W72" s="90"/>
      <c r="X72" s="90"/>
      <c r="Y72" s="90"/>
      <c r="Z72" s="90"/>
      <c r="AA72" s="90"/>
      <c r="AB72" s="90"/>
      <c r="AC72" s="90"/>
      <c r="AD72" s="90"/>
      <c r="AE72" s="90"/>
      <c r="AF72" s="90"/>
      <c r="AG72" s="90"/>
      <c r="AH72" s="90"/>
      <c r="AI72" s="90"/>
      <c r="AJ72" s="90"/>
      <c r="AK72" s="90"/>
      <c r="AL72" s="90"/>
      <c r="AM72" s="90"/>
      <c r="AN72" s="90"/>
      <c r="AO72" s="90"/>
      <c r="AP72" s="90"/>
      <c r="AQ72" s="90"/>
      <c r="AR72" s="90"/>
      <c r="AS72" s="85"/>
    </row>
    <row r="73" spans="1:45" ht="15" customHeight="1" x14ac:dyDescent="0.35">
      <c r="A73" s="90"/>
      <c r="B73" s="90"/>
      <c r="C73" s="90"/>
      <c r="D73" s="90"/>
      <c r="E73" s="90"/>
      <c r="F73" s="90"/>
      <c r="G73" s="90"/>
      <c r="H73" s="90"/>
      <c r="I73" s="90"/>
      <c r="J73" s="90"/>
      <c r="K73" s="90"/>
      <c r="L73" s="90"/>
      <c r="M73" s="90"/>
      <c r="N73" s="90"/>
      <c r="O73" s="90"/>
      <c r="P73" s="90"/>
      <c r="Q73" s="90"/>
      <c r="R73" s="90"/>
      <c r="S73" s="90"/>
      <c r="T73" s="90"/>
      <c r="U73" s="90"/>
      <c r="V73" s="90"/>
      <c r="W73" s="90"/>
      <c r="X73" s="90"/>
      <c r="Y73" s="90"/>
      <c r="Z73" s="90"/>
      <c r="AA73" s="90"/>
      <c r="AB73" s="90"/>
      <c r="AC73" s="90"/>
      <c r="AD73" s="90"/>
      <c r="AE73" s="90"/>
      <c r="AF73" s="90"/>
      <c r="AG73" s="90"/>
      <c r="AH73" s="90"/>
      <c r="AI73" s="90"/>
      <c r="AJ73" s="90"/>
      <c r="AK73" s="90"/>
      <c r="AL73" s="90"/>
      <c r="AM73" s="90"/>
      <c r="AN73" s="90"/>
      <c r="AO73" s="90"/>
      <c r="AP73" s="90"/>
      <c r="AQ73" s="90"/>
      <c r="AR73" s="90"/>
      <c r="AS73" s="85"/>
    </row>
    <row r="74" spans="1:45" ht="15" customHeight="1" x14ac:dyDescent="0.35">
      <c r="A74" s="90"/>
      <c r="B74" s="90"/>
      <c r="C74" s="90"/>
      <c r="D74" s="90"/>
      <c r="E74" s="90"/>
      <c r="F74" s="90"/>
      <c r="G74" s="90"/>
      <c r="H74" s="90"/>
      <c r="I74" s="90"/>
      <c r="J74" s="90"/>
      <c r="K74" s="90"/>
      <c r="L74" s="90"/>
      <c r="M74" s="90"/>
      <c r="N74" s="90"/>
      <c r="O74" s="90"/>
      <c r="P74" s="90"/>
      <c r="Q74" s="90"/>
      <c r="R74" s="90"/>
      <c r="S74" s="90"/>
      <c r="T74" s="90"/>
      <c r="U74" s="90"/>
      <c r="V74" s="90"/>
      <c r="W74" s="90"/>
      <c r="X74" s="90"/>
      <c r="Y74" s="90"/>
      <c r="Z74" s="90"/>
      <c r="AA74" s="90"/>
      <c r="AB74" s="90"/>
      <c r="AC74" s="90"/>
      <c r="AD74" s="90"/>
      <c r="AE74" s="90"/>
      <c r="AF74" s="90"/>
      <c r="AG74" s="90"/>
      <c r="AH74" s="90"/>
      <c r="AI74" s="90"/>
      <c r="AJ74" s="90"/>
      <c r="AK74" s="90"/>
      <c r="AL74" s="90"/>
      <c r="AM74" s="90"/>
      <c r="AN74" s="90"/>
      <c r="AO74" s="90"/>
      <c r="AP74" s="90"/>
      <c r="AQ74" s="90"/>
      <c r="AR74" s="90"/>
      <c r="AS74" s="85"/>
    </row>
    <row r="75" spans="1:45" ht="15" customHeight="1" x14ac:dyDescent="0.35">
      <c r="A75" s="90"/>
      <c r="B75" s="90"/>
      <c r="C75" s="90"/>
      <c r="D75" s="90"/>
      <c r="E75" s="90"/>
      <c r="F75" s="90"/>
      <c r="G75" s="90"/>
      <c r="H75" s="90"/>
      <c r="I75" s="90"/>
      <c r="J75" s="90"/>
      <c r="K75" s="90"/>
      <c r="L75" s="90"/>
      <c r="M75" s="90"/>
      <c r="N75" s="90"/>
      <c r="O75" s="90"/>
      <c r="P75" s="90"/>
      <c r="Q75" s="90"/>
      <c r="R75" s="90"/>
      <c r="S75" s="90"/>
      <c r="T75" s="90"/>
      <c r="U75" s="90"/>
      <c r="V75" s="90"/>
      <c r="W75" s="90"/>
      <c r="X75" s="90"/>
      <c r="Y75" s="90"/>
      <c r="Z75" s="90"/>
      <c r="AA75" s="90"/>
      <c r="AB75" s="90"/>
      <c r="AC75" s="90"/>
      <c r="AD75" s="90"/>
      <c r="AE75" s="90"/>
      <c r="AF75" s="90"/>
      <c r="AG75" s="90"/>
      <c r="AH75" s="90"/>
      <c r="AI75" s="90"/>
      <c r="AJ75" s="90"/>
      <c r="AK75" s="90"/>
      <c r="AL75" s="90"/>
      <c r="AM75" s="90"/>
      <c r="AN75" s="90"/>
      <c r="AO75" s="90"/>
      <c r="AP75" s="90"/>
      <c r="AQ75" s="90"/>
      <c r="AR75" s="90"/>
      <c r="AS75" s="85"/>
    </row>
    <row r="76" spans="1:45" ht="15" customHeight="1" x14ac:dyDescent="0.35">
      <c r="A76" s="90"/>
      <c r="B76" s="90"/>
      <c r="C76" s="90"/>
      <c r="D76" s="90"/>
      <c r="E76" s="90"/>
      <c r="F76" s="90"/>
      <c r="G76" s="90"/>
      <c r="H76" s="90"/>
      <c r="I76" s="90"/>
      <c r="J76" s="90"/>
      <c r="K76" s="90"/>
      <c r="L76" s="90"/>
      <c r="M76" s="90"/>
      <c r="N76" s="90"/>
      <c r="O76" s="90"/>
      <c r="P76" s="90"/>
      <c r="Q76" s="90"/>
      <c r="R76" s="90"/>
      <c r="S76" s="90"/>
      <c r="T76" s="90"/>
      <c r="U76" s="90"/>
      <c r="V76" s="90"/>
      <c r="W76" s="90"/>
      <c r="X76" s="90"/>
      <c r="Y76" s="90"/>
      <c r="Z76" s="90"/>
      <c r="AA76" s="90"/>
      <c r="AB76" s="90"/>
      <c r="AC76" s="90"/>
      <c r="AD76" s="90"/>
      <c r="AE76" s="90"/>
      <c r="AF76" s="90"/>
      <c r="AG76" s="90"/>
      <c r="AH76" s="90"/>
      <c r="AI76" s="90"/>
      <c r="AJ76" s="90"/>
      <c r="AK76" s="90"/>
      <c r="AL76" s="90"/>
      <c r="AM76" s="90"/>
      <c r="AN76" s="90"/>
      <c r="AO76" s="90"/>
      <c r="AP76" s="90"/>
      <c r="AQ76" s="90"/>
      <c r="AR76" s="90"/>
      <c r="AS76" s="85"/>
    </row>
    <row r="77" spans="1:45" ht="15" customHeight="1" x14ac:dyDescent="0.35">
      <c r="A77" s="90"/>
      <c r="B77" s="90"/>
      <c r="C77" s="90"/>
      <c r="D77" s="90"/>
      <c r="E77" s="90"/>
      <c r="F77" s="90"/>
      <c r="G77" s="90"/>
      <c r="H77" s="90"/>
      <c r="I77" s="90"/>
      <c r="J77" s="90"/>
      <c r="K77" s="90"/>
      <c r="L77" s="90"/>
      <c r="M77" s="90"/>
      <c r="N77" s="90"/>
      <c r="O77" s="90"/>
      <c r="P77" s="90"/>
      <c r="Q77" s="90"/>
      <c r="R77" s="90"/>
      <c r="S77" s="90"/>
      <c r="T77" s="90"/>
      <c r="U77" s="90"/>
      <c r="V77" s="90"/>
      <c r="W77" s="90"/>
      <c r="X77" s="90"/>
      <c r="Y77" s="90"/>
      <c r="Z77" s="90"/>
      <c r="AA77" s="90"/>
      <c r="AB77" s="90"/>
      <c r="AC77" s="90"/>
      <c r="AD77" s="90"/>
      <c r="AE77" s="90"/>
      <c r="AF77" s="90"/>
      <c r="AG77" s="90"/>
      <c r="AH77" s="90"/>
      <c r="AI77" s="90"/>
      <c r="AJ77" s="90"/>
      <c r="AK77" s="90"/>
      <c r="AL77" s="90"/>
      <c r="AM77" s="90"/>
      <c r="AN77" s="90"/>
      <c r="AO77" s="90"/>
      <c r="AP77" s="90"/>
      <c r="AQ77" s="90"/>
      <c r="AR77" s="90"/>
      <c r="AS77" s="85"/>
    </row>
    <row r="78" spans="1:45" ht="15" customHeight="1" x14ac:dyDescent="0.35">
      <c r="A78" s="90"/>
      <c r="B78" s="90"/>
      <c r="C78" s="90"/>
      <c r="D78" s="90"/>
      <c r="E78" s="90"/>
      <c r="F78" s="90"/>
      <c r="G78" s="90"/>
      <c r="H78" s="90"/>
      <c r="I78" s="90"/>
      <c r="J78" s="90"/>
      <c r="K78" s="90"/>
      <c r="L78" s="90"/>
      <c r="M78" s="90"/>
      <c r="N78" s="90"/>
      <c r="O78" s="90"/>
      <c r="P78" s="90"/>
      <c r="Q78" s="90"/>
      <c r="R78" s="90"/>
      <c r="S78" s="90"/>
      <c r="T78" s="90"/>
      <c r="U78" s="90"/>
      <c r="V78" s="90"/>
      <c r="W78" s="90"/>
      <c r="X78" s="90"/>
      <c r="Y78" s="90"/>
      <c r="Z78" s="90"/>
      <c r="AA78" s="90"/>
      <c r="AB78" s="90"/>
      <c r="AC78" s="90"/>
      <c r="AD78" s="90"/>
      <c r="AE78" s="90"/>
      <c r="AF78" s="90"/>
      <c r="AG78" s="90"/>
      <c r="AH78" s="90"/>
      <c r="AI78" s="90"/>
      <c r="AJ78" s="90"/>
      <c r="AK78" s="90"/>
      <c r="AL78" s="90"/>
      <c r="AM78" s="90"/>
      <c r="AN78" s="90"/>
      <c r="AO78" s="90"/>
      <c r="AP78" s="90"/>
      <c r="AQ78" s="90"/>
      <c r="AR78" s="90"/>
      <c r="AS78" s="85"/>
    </row>
    <row r="79" spans="1:45" ht="15" customHeight="1" x14ac:dyDescent="0.35">
      <c r="A79" s="90"/>
      <c r="B79" s="90"/>
      <c r="C79" s="90"/>
      <c r="D79" s="90"/>
      <c r="E79" s="90"/>
      <c r="F79" s="90"/>
      <c r="G79" s="90"/>
      <c r="H79" s="90"/>
      <c r="I79" s="90"/>
      <c r="J79" s="90"/>
      <c r="K79" s="90"/>
      <c r="L79" s="90"/>
      <c r="M79" s="90"/>
      <c r="N79" s="90"/>
      <c r="O79" s="90"/>
      <c r="P79" s="90"/>
      <c r="Q79" s="90"/>
      <c r="R79" s="90"/>
      <c r="S79" s="90"/>
      <c r="T79" s="90"/>
      <c r="U79" s="90"/>
      <c r="V79" s="90"/>
      <c r="W79" s="90"/>
      <c r="X79" s="90"/>
      <c r="Y79" s="90"/>
      <c r="Z79" s="90"/>
      <c r="AA79" s="90"/>
      <c r="AB79" s="90"/>
      <c r="AC79" s="90"/>
      <c r="AD79" s="90"/>
      <c r="AE79" s="90"/>
      <c r="AF79" s="90"/>
      <c r="AG79" s="90"/>
      <c r="AH79" s="90"/>
      <c r="AI79" s="90"/>
      <c r="AJ79" s="90"/>
      <c r="AK79" s="90"/>
      <c r="AL79" s="90"/>
      <c r="AM79" s="90"/>
      <c r="AN79" s="90"/>
      <c r="AO79" s="90"/>
      <c r="AP79" s="90"/>
      <c r="AQ79" s="90"/>
      <c r="AR79" s="90"/>
      <c r="AS79" s="85"/>
    </row>
    <row r="80" spans="1:45" ht="15" customHeight="1" x14ac:dyDescent="0.35">
      <c r="A80" s="90"/>
      <c r="B80" s="90"/>
      <c r="C80" s="90"/>
      <c r="D80" s="90"/>
      <c r="E80" s="90"/>
      <c r="F80" s="90"/>
      <c r="G80" s="90"/>
      <c r="H80" s="90"/>
      <c r="I80" s="90"/>
      <c r="J80" s="90"/>
      <c r="K80" s="90"/>
      <c r="L80" s="90"/>
      <c r="M80" s="90"/>
      <c r="N80" s="90"/>
      <c r="O80" s="90"/>
      <c r="P80" s="90"/>
      <c r="Q80" s="90"/>
      <c r="R80" s="90"/>
      <c r="S80" s="90"/>
      <c r="T80" s="90"/>
      <c r="U80" s="90"/>
      <c r="V80" s="90"/>
      <c r="W80" s="90"/>
      <c r="X80" s="90"/>
      <c r="Y80" s="90"/>
      <c r="Z80" s="90"/>
      <c r="AA80" s="90"/>
      <c r="AB80" s="90"/>
      <c r="AC80" s="90"/>
      <c r="AD80" s="90"/>
      <c r="AE80" s="90"/>
      <c r="AF80" s="90"/>
      <c r="AG80" s="90"/>
      <c r="AH80" s="90"/>
      <c r="AI80" s="90"/>
      <c r="AJ80" s="90"/>
      <c r="AK80" s="90"/>
      <c r="AL80" s="90"/>
      <c r="AM80" s="90"/>
      <c r="AN80" s="90"/>
      <c r="AO80" s="90"/>
      <c r="AP80" s="90"/>
      <c r="AQ80" s="90"/>
      <c r="AR80" s="90"/>
      <c r="AS80" s="85"/>
    </row>
    <row r="81" spans="1:45" ht="15" customHeight="1" x14ac:dyDescent="0.35">
      <c r="A81" s="90"/>
      <c r="B81" s="90"/>
      <c r="C81" s="90"/>
      <c r="D81" s="90"/>
      <c r="E81" s="90"/>
      <c r="F81" s="90"/>
      <c r="G81" s="90"/>
      <c r="H81" s="90"/>
      <c r="I81" s="90"/>
      <c r="J81" s="90"/>
      <c r="K81" s="90"/>
      <c r="L81" s="90"/>
      <c r="M81" s="90"/>
      <c r="N81" s="90"/>
      <c r="O81" s="90"/>
      <c r="P81" s="90"/>
      <c r="Q81" s="90"/>
      <c r="R81" s="90"/>
      <c r="S81" s="90"/>
      <c r="T81" s="90"/>
      <c r="U81" s="90"/>
      <c r="V81" s="90"/>
      <c r="W81" s="90"/>
      <c r="X81" s="90"/>
      <c r="Y81" s="90"/>
      <c r="Z81" s="90"/>
      <c r="AA81" s="90"/>
      <c r="AB81" s="90"/>
      <c r="AC81" s="90"/>
      <c r="AD81" s="90"/>
      <c r="AE81" s="90"/>
      <c r="AF81" s="90"/>
      <c r="AG81" s="90"/>
      <c r="AH81" s="90"/>
      <c r="AI81" s="90"/>
      <c r="AJ81" s="90"/>
      <c r="AK81" s="90"/>
      <c r="AL81" s="90"/>
      <c r="AM81" s="90"/>
      <c r="AN81" s="90"/>
      <c r="AO81" s="90"/>
      <c r="AP81" s="90"/>
      <c r="AQ81" s="90"/>
      <c r="AR81" s="90"/>
      <c r="AS81" s="85"/>
    </row>
    <row r="82" spans="1:45" ht="15" customHeight="1" x14ac:dyDescent="0.35">
      <c r="A82" s="90"/>
      <c r="B82" s="90"/>
      <c r="C82" s="90"/>
      <c r="D82" s="90"/>
      <c r="E82" s="90"/>
      <c r="F82" s="90"/>
      <c r="G82" s="90"/>
      <c r="H82" s="90"/>
      <c r="I82" s="90"/>
      <c r="J82" s="90"/>
      <c r="K82" s="90"/>
      <c r="L82" s="90"/>
      <c r="M82" s="90"/>
      <c r="N82" s="90"/>
      <c r="O82" s="90"/>
      <c r="P82" s="90"/>
      <c r="Q82" s="90"/>
      <c r="R82" s="90"/>
      <c r="S82" s="90"/>
      <c r="T82" s="90"/>
      <c r="U82" s="90"/>
      <c r="V82" s="90"/>
      <c r="W82" s="90"/>
      <c r="X82" s="90"/>
      <c r="Y82" s="90"/>
      <c r="Z82" s="90"/>
      <c r="AA82" s="90"/>
      <c r="AB82" s="90"/>
      <c r="AC82" s="90"/>
      <c r="AD82" s="90"/>
      <c r="AE82" s="90"/>
      <c r="AF82" s="90"/>
      <c r="AG82" s="90"/>
      <c r="AH82" s="90"/>
      <c r="AI82" s="90"/>
      <c r="AJ82" s="90"/>
      <c r="AK82" s="90"/>
      <c r="AL82" s="90"/>
      <c r="AM82" s="90"/>
      <c r="AN82" s="90"/>
      <c r="AO82" s="90"/>
      <c r="AP82" s="90"/>
      <c r="AQ82" s="90"/>
      <c r="AR82" s="90"/>
      <c r="AS82" s="85"/>
    </row>
    <row r="83" spans="1:45" ht="15" customHeight="1" x14ac:dyDescent="0.35">
      <c r="A83" s="90"/>
      <c r="B83" s="90"/>
      <c r="C83" s="90"/>
      <c r="D83" s="90"/>
      <c r="E83" s="90"/>
      <c r="F83" s="90"/>
      <c r="G83" s="90"/>
      <c r="H83" s="90"/>
      <c r="I83" s="90"/>
      <c r="J83" s="90"/>
      <c r="K83" s="90"/>
      <c r="L83" s="90"/>
      <c r="M83" s="90"/>
      <c r="N83" s="90"/>
      <c r="O83" s="90"/>
      <c r="P83" s="90"/>
      <c r="Q83" s="90"/>
      <c r="R83" s="90"/>
      <c r="S83" s="90"/>
      <c r="T83" s="90"/>
      <c r="U83" s="90"/>
      <c r="V83" s="90"/>
      <c r="W83" s="90"/>
      <c r="X83" s="90"/>
      <c r="Y83" s="90"/>
      <c r="Z83" s="90"/>
      <c r="AA83" s="90"/>
      <c r="AB83" s="90"/>
      <c r="AC83" s="90"/>
      <c r="AD83" s="90"/>
      <c r="AE83" s="90"/>
      <c r="AF83" s="90"/>
      <c r="AG83" s="90"/>
      <c r="AH83" s="90"/>
      <c r="AI83" s="90"/>
      <c r="AJ83" s="90"/>
      <c r="AK83" s="90"/>
      <c r="AL83" s="90"/>
      <c r="AM83" s="90"/>
      <c r="AN83" s="90"/>
      <c r="AO83" s="90"/>
      <c r="AP83" s="90"/>
      <c r="AQ83" s="90"/>
      <c r="AR83" s="90"/>
      <c r="AS83" s="85"/>
    </row>
    <row r="84" spans="1:45" ht="15" customHeight="1" x14ac:dyDescent="0.35">
      <c r="A84" s="90"/>
      <c r="B84" s="90"/>
      <c r="C84" s="90"/>
      <c r="D84" s="90"/>
      <c r="E84" s="90"/>
      <c r="F84" s="90"/>
      <c r="G84" s="90"/>
      <c r="H84" s="90"/>
      <c r="I84" s="90"/>
      <c r="J84" s="90"/>
      <c r="K84" s="90"/>
      <c r="L84" s="90"/>
      <c r="M84" s="90"/>
      <c r="N84" s="90"/>
      <c r="O84" s="90"/>
      <c r="P84" s="90"/>
      <c r="Q84" s="90"/>
      <c r="R84" s="90"/>
      <c r="S84" s="90"/>
      <c r="T84" s="90"/>
      <c r="U84" s="90"/>
      <c r="V84" s="90"/>
      <c r="W84" s="90"/>
      <c r="X84" s="90"/>
      <c r="Y84" s="90"/>
      <c r="Z84" s="90"/>
      <c r="AA84" s="90"/>
      <c r="AB84" s="90"/>
      <c r="AC84" s="90"/>
      <c r="AD84" s="90"/>
      <c r="AE84" s="90"/>
      <c r="AF84" s="90"/>
      <c r="AG84" s="90"/>
      <c r="AH84" s="90"/>
      <c r="AI84" s="90"/>
      <c r="AJ84" s="90"/>
      <c r="AK84" s="90"/>
      <c r="AL84" s="90"/>
      <c r="AM84" s="90"/>
      <c r="AN84" s="90"/>
      <c r="AO84" s="90"/>
      <c r="AP84" s="90"/>
      <c r="AQ84" s="90"/>
      <c r="AR84" s="90"/>
      <c r="AS84" s="85"/>
    </row>
    <row r="85" spans="1:45" ht="15" customHeight="1" x14ac:dyDescent="0.35">
      <c r="A85" s="90"/>
      <c r="B85" s="90"/>
      <c r="C85" s="90"/>
      <c r="D85" s="90"/>
      <c r="E85" s="90"/>
      <c r="F85" s="90"/>
      <c r="G85" s="90"/>
      <c r="H85" s="90"/>
      <c r="I85" s="90"/>
      <c r="J85" s="90"/>
      <c r="K85" s="90"/>
      <c r="L85" s="90"/>
      <c r="M85" s="90"/>
      <c r="N85" s="90"/>
      <c r="O85" s="90"/>
      <c r="P85" s="90"/>
      <c r="Q85" s="90"/>
      <c r="R85" s="90"/>
      <c r="S85" s="90"/>
      <c r="T85" s="90"/>
      <c r="U85" s="90"/>
      <c r="V85" s="90"/>
      <c r="W85" s="90"/>
      <c r="X85" s="90"/>
      <c r="Y85" s="90"/>
      <c r="Z85" s="90"/>
      <c r="AA85" s="90"/>
      <c r="AB85" s="90"/>
      <c r="AC85" s="90"/>
      <c r="AD85" s="90"/>
      <c r="AE85" s="90"/>
      <c r="AF85" s="90"/>
      <c r="AG85" s="90"/>
      <c r="AH85" s="90"/>
      <c r="AI85" s="90"/>
      <c r="AJ85" s="90"/>
      <c r="AK85" s="90"/>
      <c r="AL85" s="90"/>
      <c r="AM85" s="90"/>
      <c r="AN85" s="90"/>
      <c r="AO85" s="90"/>
      <c r="AP85" s="90"/>
      <c r="AQ85" s="90"/>
      <c r="AR85" s="90"/>
      <c r="AS85" s="85"/>
    </row>
    <row r="86" spans="1:45" ht="15" customHeight="1" x14ac:dyDescent="0.35">
      <c r="A86" s="90"/>
      <c r="B86" s="90"/>
      <c r="C86" s="90"/>
      <c r="D86" s="90"/>
      <c r="E86" s="90"/>
      <c r="F86" s="90"/>
      <c r="G86" s="90"/>
      <c r="H86" s="90"/>
      <c r="I86" s="90"/>
      <c r="J86" s="90"/>
      <c r="K86" s="90"/>
      <c r="L86" s="90"/>
      <c r="M86" s="90"/>
      <c r="N86" s="90"/>
      <c r="O86" s="90"/>
      <c r="P86" s="90"/>
      <c r="Q86" s="90"/>
      <c r="R86" s="90"/>
      <c r="S86" s="90"/>
      <c r="T86" s="90"/>
      <c r="U86" s="90"/>
      <c r="V86" s="90"/>
      <c r="W86" s="90"/>
      <c r="X86" s="90"/>
      <c r="Y86" s="90"/>
      <c r="Z86" s="90"/>
      <c r="AA86" s="90"/>
      <c r="AB86" s="90"/>
      <c r="AC86" s="90"/>
      <c r="AD86" s="90"/>
      <c r="AE86" s="90"/>
      <c r="AF86" s="90"/>
      <c r="AG86" s="90"/>
      <c r="AH86" s="90"/>
      <c r="AI86" s="90"/>
      <c r="AJ86" s="90"/>
      <c r="AK86" s="90"/>
      <c r="AL86" s="90"/>
      <c r="AM86" s="90"/>
      <c r="AN86" s="90"/>
      <c r="AO86" s="90"/>
      <c r="AP86" s="90"/>
      <c r="AQ86" s="90"/>
      <c r="AR86" s="90"/>
      <c r="AS86" s="85"/>
    </row>
    <row r="87" spans="1:45" ht="15" customHeight="1" x14ac:dyDescent="0.35">
      <c r="A87" s="90"/>
      <c r="B87" s="90"/>
      <c r="C87" s="90"/>
      <c r="D87" s="90"/>
      <c r="E87" s="90"/>
      <c r="F87" s="90"/>
      <c r="G87" s="90"/>
      <c r="H87" s="90"/>
      <c r="I87" s="90"/>
      <c r="J87" s="90"/>
      <c r="K87" s="90"/>
      <c r="L87" s="90"/>
      <c r="M87" s="90"/>
      <c r="N87" s="90"/>
      <c r="O87" s="90"/>
      <c r="P87" s="90"/>
      <c r="Q87" s="90"/>
      <c r="R87" s="90"/>
      <c r="S87" s="90"/>
      <c r="T87" s="90"/>
      <c r="U87" s="90"/>
      <c r="V87" s="90"/>
      <c r="W87" s="90"/>
      <c r="X87" s="90"/>
      <c r="Y87" s="90"/>
      <c r="Z87" s="90"/>
      <c r="AA87" s="90"/>
      <c r="AB87" s="90"/>
      <c r="AC87" s="90"/>
      <c r="AD87" s="90"/>
      <c r="AE87" s="90"/>
      <c r="AF87" s="90"/>
      <c r="AG87" s="90"/>
      <c r="AH87" s="90"/>
      <c r="AI87" s="90"/>
      <c r="AJ87" s="90"/>
      <c r="AK87" s="90"/>
      <c r="AL87" s="90"/>
      <c r="AM87" s="90"/>
      <c r="AN87" s="90"/>
      <c r="AO87" s="90"/>
      <c r="AP87" s="90"/>
      <c r="AQ87" s="90"/>
      <c r="AR87" s="90"/>
      <c r="AS87" s="85"/>
    </row>
    <row r="88" spans="1:45" ht="15" customHeight="1" x14ac:dyDescent="0.35">
      <c r="A88" s="90"/>
      <c r="B88" s="90"/>
      <c r="C88" s="90"/>
      <c r="D88" s="90"/>
      <c r="E88" s="90"/>
      <c r="F88" s="90"/>
      <c r="G88" s="90"/>
      <c r="H88" s="90"/>
      <c r="I88" s="90"/>
      <c r="J88" s="90"/>
      <c r="K88" s="90"/>
      <c r="L88" s="90"/>
      <c r="M88" s="90"/>
      <c r="N88" s="90"/>
      <c r="O88" s="90"/>
      <c r="P88" s="90"/>
      <c r="Q88" s="90"/>
      <c r="R88" s="90"/>
      <c r="S88" s="90"/>
      <c r="T88" s="90"/>
      <c r="U88" s="90"/>
      <c r="V88" s="90"/>
      <c r="W88" s="90"/>
      <c r="X88" s="90"/>
      <c r="Y88" s="90"/>
      <c r="Z88" s="90"/>
      <c r="AA88" s="90"/>
      <c r="AB88" s="90"/>
      <c r="AC88" s="90"/>
      <c r="AD88" s="90"/>
      <c r="AE88" s="90"/>
      <c r="AF88" s="90"/>
      <c r="AG88" s="90"/>
      <c r="AH88" s="90"/>
      <c r="AI88" s="90"/>
      <c r="AJ88" s="90"/>
      <c r="AK88" s="90"/>
      <c r="AL88" s="90"/>
      <c r="AM88" s="90"/>
      <c r="AN88" s="90"/>
      <c r="AO88" s="90"/>
      <c r="AP88" s="90"/>
      <c r="AQ88" s="90"/>
      <c r="AR88" s="90"/>
      <c r="AS88" s="85"/>
    </row>
    <row r="89" spans="1:45" ht="15" customHeight="1" x14ac:dyDescent="0.35">
      <c r="A89" s="90"/>
      <c r="B89" s="90"/>
      <c r="C89" s="90"/>
      <c r="D89" s="90"/>
      <c r="E89" s="90"/>
      <c r="F89" s="90"/>
      <c r="G89" s="90"/>
      <c r="H89" s="90"/>
      <c r="I89" s="90"/>
      <c r="J89" s="90"/>
      <c r="K89" s="90"/>
      <c r="L89" s="90"/>
      <c r="M89" s="90"/>
      <c r="N89" s="90"/>
      <c r="O89" s="90"/>
      <c r="P89" s="90"/>
      <c r="Q89" s="90"/>
      <c r="R89" s="90"/>
      <c r="S89" s="90"/>
      <c r="T89" s="90"/>
      <c r="U89" s="90"/>
      <c r="V89" s="90"/>
      <c r="W89" s="90"/>
      <c r="X89" s="90"/>
      <c r="Y89" s="90"/>
      <c r="Z89" s="90"/>
      <c r="AA89" s="90"/>
      <c r="AB89" s="90"/>
      <c r="AC89" s="90"/>
      <c r="AD89" s="90"/>
      <c r="AE89" s="90"/>
      <c r="AF89" s="90"/>
      <c r="AG89" s="90"/>
      <c r="AH89" s="90"/>
      <c r="AI89" s="90"/>
      <c r="AJ89" s="90"/>
      <c r="AK89" s="90"/>
      <c r="AL89" s="90"/>
      <c r="AM89" s="90"/>
      <c r="AN89" s="90"/>
      <c r="AO89" s="90"/>
      <c r="AP89" s="90"/>
      <c r="AQ89" s="90"/>
      <c r="AR89" s="90"/>
      <c r="AS89" s="85"/>
    </row>
    <row r="90" spans="1:45" ht="15" customHeight="1" x14ac:dyDescent="0.35">
      <c r="A90" s="90"/>
      <c r="B90" s="90"/>
      <c r="C90" s="90"/>
      <c r="D90" s="90"/>
      <c r="E90" s="90"/>
      <c r="F90" s="90"/>
      <c r="G90" s="90"/>
      <c r="H90" s="90"/>
      <c r="I90" s="90"/>
      <c r="J90" s="90"/>
      <c r="K90" s="90"/>
      <c r="L90" s="90"/>
      <c r="M90" s="90"/>
      <c r="N90" s="90"/>
      <c r="O90" s="90"/>
      <c r="P90" s="90"/>
      <c r="Q90" s="90"/>
      <c r="R90" s="90"/>
      <c r="S90" s="90"/>
      <c r="T90" s="90"/>
      <c r="U90" s="90"/>
      <c r="V90" s="90"/>
      <c r="W90" s="90"/>
      <c r="X90" s="90"/>
      <c r="Y90" s="90"/>
      <c r="Z90" s="90"/>
      <c r="AA90" s="90"/>
      <c r="AB90" s="90"/>
      <c r="AC90" s="90"/>
      <c r="AD90" s="90"/>
      <c r="AE90" s="90"/>
      <c r="AF90" s="90"/>
      <c r="AG90" s="90"/>
      <c r="AH90" s="90"/>
      <c r="AI90" s="90"/>
      <c r="AJ90" s="90"/>
      <c r="AK90" s="90"/>
      <c r="AL90" s="90"/>
      <c r="AM90" s="90"/>
      <c r="AN90" s="90"/>
      <c r="AO90" s="90"/>
      <c r="AP90" s="90"/>
      <c r="AQ90" s="90"/>
      <c r="AR90" s="90"/>
      <c r="AS90" s="85"/>
    </row>
    <row r="91" spans="1:45" ht="15" customHeight="1" x14ac:dyDescent="0.35">
      <c r="A91" s="90"/>
      <c r="B91" s="90"/>
      <c r="C91" s="90"/>
      <c r="D91" s="90"/>
      <c r="E91" s="90"/>
      <c r="F91" s="90"/>
      <c r="G91" s="90"/>
      <c r="H91" s="90"/>
      <c r="I91" s="90"/>
      <c r="J91" s="90"/>
      <c r="K91" s="90"/>
      <c r="L91" s="90"/>
      <c r="M91" s="90"/>
      <c r="N91" s="90"/>
      <c r="O91" s="90"/>
      <c r="P91" s="90"/>
      <c r="Q91" s="90"/>
      <c r="R91" s="90"/>
      <c r="S91" s="90"/>
      <c r="T91" s="90"/>
      <c r="U91" s="90"/>
      <c r="V91" s="90"/>
      <c r="W91" s="90"/>
      <c r="X91" s="90"/>
      <c r="Y91" s="90"/>
      <c r="Z91" s="90"/>
      <c r="AA91" s="90"/>
      <c r="AB91" s="90"/>
      <c r="AC91" s="90"/>
      <c r="AD91" s="90"/>
      <c r="AE91" s="90"/>
      <c r="AF91" s="90"/>
      <c r="AG91" s="90"/>
      <c r="AH91" s="90"/>
      <c r="AI91" s="90"/>
      <c r="AJ91" s="90"/>
      <c r="AK91" s="90"/>
      <c r="AL91" s="90"/>
      <c r="AM91" s="90"/>
      <c r="AN91" s="90"/>
      <c r="AO91" s="90"/>
      <c r="AP91" s="90"/>
      <c r="AQ91" s="90"/>
      <c r="AR91" s="90"/>
      <c r="AS91" s="85"/>
    </row>
    <row r="92" spans="1:45" ht="15" customHeight="1" x14ac:dyDescent="0.35">
      <c r="A92" s="90"/>
      <c r="B92" s="90"/>
      <c r="C92" s="90"/>
      <c r="D92" s="90"/>
      <c r="E92" s="90"/>
      <c r="F92" s="90"/>
      <c r="G92" s="90"/>
      <c r="H92" s="90"/>
      <c r="I92" s="90"/>
      <c r="J92" s="90"/>
      <c r="K92" s="90"/>
      <c r="L92" s="90"/>
      <c r="M92" s="90"/>
      <c r="N92" s="90"/>
      <c r="O92" s="90"/>
      <c r="P92" s="90"/>
      <c r="Q92" s="90"/>
      <c r="R92" s="90"/>
      <c r="S92" s="90"/>
      <c r="T92" s="90"/>
      <c r="U92" s="90"/>
      <c r="V92" s="90"/>
      <c r="W92" s="90"/>
      <c r="X92" s="90"/>
      <c r="Y92" s="90"/>
      <c r="Z92" s="90"/>
      <c r="AA92" s="90"/>
      <c r="AB92" s="90"/>
      <c r="AC92" s="90"/>
      <c r="AD92" s="90"/>
      <c r="AE92" s="90"/>
      <c r="AF92" s="90"/>
      <c r="AG92" s="90"/>
      <c r="AH92" s="90"/>
      <c r="AI92" s="90"/>
      <c r="AJ92" s="90"/>
      <c r="AK92" s="90"/>
      <c r="AL92" s="90"/>
      <c r="AM92" s="90"/>
      <c r="AN92" s="90"/>
      <c r="AO92" s="90"/>
      <c r="AP92" s="90"/>
      <c r="AQ92" s="90"/>
      <c r="AR92" s="90"/>
      <c r="AS92" s="85"/>
    </row>
    <row r="93" spans="1:45" ht="15" customHeight="1" x14ac:dyDescent="0.35">
      <c r="A93" s="90"/>
      <c r="B93" s="90"/>
      <c r="C93" s="90"/>
      <c r="D93" s="90"/>
      <c r="E93" s="90"/>
      <c r="F93" s="90"/>
      <c r="G93" s="90"/>
      <c r="H93" s="90"/>
      <c r="I93" s="90"/>
      <c r="J93" s="90"/>
      <c r="K93" s="90"/>
      <c r="L93" s="90"/>
      <c r="M93" s="90"/>
      <c r="N93" s="90"/>
      <c r="O93" s="90"/>
      <c r="P93" s="90"/>
      <c r="Q93" s="90"/>
      <c r="R93" s="90"/>
      <c r="S93" s="90"/>
      <c r="T93" s="90"/>
      <c r="U93" s="90"/>
      <c r="V93" s="90"/>
      <c r="W93" s="90"/>
      <c r="X93" s="90"/>
      <c r="Y93" s="90"/>
      <c r="Z93" s="90"/>
      <c r="AA93" s="90"/>
      <c r="AB93" s="90"/>
      <c r="AC93" s="90"/>
      <c r="AD93" s="90"/>
      <c r="AE93" s="90"/>
      <c r="AF93" s="90"/>
      <c r="AG93" s="90"/>
      <c r="AH93" s="90"/>
      <c r="AI93" s="90"/>
      <c r="AJ93" s="90"/>
      <c r="AK93" s="90"/>
      <c r="AL93" s="90"/>
      <c r="AM93" s="90"/>
      <c r="AN93" s="90"/>
      <c r="AO93" s="90"/>
      <c r="AP93" s="90"/>
      <c r="AQ93" s="90"/>
      <c r="AR93" s="90"/>
      <c r="AS93" s="85"/>
    </row>
    <row r="94" spans="1:45" ht="15" customHeight="1" x14ac:dyDescent="0.35">
      <c r="A94" s="90"/>
      <c r="B94" s="90"/>
      <c r="C94" s="90"/>
      <c r="D94" s="90"/>
      <c r="E94" s="90"/>
      <c r="F94" s="90"/>
      <c r="G94" s="90"/>
      <c r="H94" s="90"/>
      <c r="I94" s="90"/>
      <c r="J94" s="90"/>
      <c r="K94" s="90"/>
      <c r="L94" s="90"/>
      <c r="M94" s="90"/>
      <c r="N94" s="90"/>
      <c r="O94" s="90"/>
      <c r="P94" s="90"/>
      <c r="Q94" s="90"/>
      <c r="R94" s="90"/>
      <c r="S94" s="90"/>
      <c r="T94" s="90"/>
      <c r="U94" s="90"/>
      <c r="V94" s="90"/>
      <c r="W94" s="90"/>
      <c r="X94" s="90"/>
      <c r="Y94" s="90"/>
      <c r="Z94" s="90"/>
      <c r="AA94" s="90"/>
      <c r="AB94" s="90"/>
      <c r="AC94" s="90"/>
      <c r="AD94" s="90"/>
      <c r="AE94" s="90"/>
      <c r="AF94" s="90"/>
      <c r="AG94" s="90"/>
      <c r="AH94" s="90"/>
      <c r="AI94" s="90"/>
      <c r="AJ94" s="90"/>
      <c r="AK94" s="90"/>
      <c r="AL94" s="90"/>
      <c r="AM94" s="90"/>
      <c r="AN94" s="90"/>
      <c r="AO94" s="90"/>
      <c r="AP94" s="90"/>
      <c r="AQ94" s="90"/>
      <c r="AR94" s="90"/>
      <c r="AS94" s="85"/>
    </row>
    <row r="95" spans="1:45" ht="15" customHeight="1" x14ac:dyDescent="0.35">
      <c r="A95" s="90"/>
      <c r="B95" s="90"/>
      <c r="C95" s="90"/>
      <c r="D95" s="90"/>
      <c r="E95" s="90"/>
      <c r="F95" s="90"/>
      <c r="G95" s="90"/>
      <c r="H95" s="90"/>
      <c r="I95" s="90"/>
      <c r="J95" s="90"/>
      <c r="K95" s="90"/>
      <c r="L95" s="90"/>
      <c r="M95" s="90"/>
      <c r="N95" s="90"/>
      <c r="O95" s="90"/>
      <c r="P95" s="90"/>
      <c r="Q95" s="90"/>
      <c r="R95" s="90"/>
      <c r="S95" s="90"/>
      <c r="T95" s="90"/>
      <c r="U95" s="90"/>
      <c r="V95" s="90"/>
      <c r="W95" s="90"/>
      <c r="X95" s="90"/>
      <c r="Y95" s="90"/>
      <c r="Z95" s="90"/>
      <c r="AA95" s="90"/>
      <c r="AB95" s="90"/>
      <c r="AC95" s="90"/>
      <c r="AD95" s="90"/>
      <c r="AE95" s="90"/>
      <c r="AF95" s="90"/>
      <c r="AG95" s="90"/>
      <c r="AH95" s="90"/>
      <c r="AI95" s="90"/>
      <c r="AJ95" s="90"/>
      <c r="AK95" s="90"/>
      <c r="AL95" s="90"/>
      <c r="AM95" s="90"/>
      <c r="AN95" s="90"/>
      <c r="AO95" s="90"/>
      <c r="AP95" s="90"/>
      <c r="AQ95" s="90"/>
      <c r="AR95" s="90"/>
      <c r="AS95" s="85"/>
    </row>
    <row r="96" spans="1:45" ht="15" customHeight="1" x14ac:dyDescent="0.35">
      <c r="A96" s="90"/>
      <c r="B96" s="90"/>
      <c r="C96" s="90"/>
      <c r="D96" s="90"/>
      <c r="E96" s="90"/>
      <c r="F96" s="90"/>
      <c r="G96" s="90"/>
      <c r="H96" s="90"/>
      <c r="I96" s="90"/>
      <c r="J96" s="90"/>
      <c r="K96" s="90"/>
      <c r="L96" s="90"/>
      <c r="M96" s="90"/>
      <c r="N96" s="90"/>
      <c r="O96" s="90"/>
      <c r="P96" s="90"/>
      <c r="Q96" s="90"/>
      <c r="R96" s="90"/>
      <c r="S96" s="90"/>
      <c r="T96" s="90"/>
      <c r="U96" s="90"/>
      <c r="V96" s="90"/>
      <c r="W96" s="90"/>
      <c r="X96" s="90"/>
      <c r="Y96" s="90"/>
      <c r="Z96" s="90"/>
      <c r="AA96" s="90"/>
      <c r="AB96" s="90"/>
      <c r="AC96" s="90"/>
      <c r="AD96" s="90"/>
      <c r="AE96" s="90"/>
      <c r="AF96" s="90"/>
      <c r="AG96" s="90"/>
      <c r="AH96" s="90"/>
      <c r="AI96" s="90"/>
      <c r="AJ96" s="90"/>
      <c r="AK96" s="90"/>
      <c r="AL96" s="90"/>
      <c r="AM96" s="90"/>
      <c r="AN96" s="90"/>
      <c r="AO96" s="90"/>
      <c r="AP96" s="90"/>
      <c r="AQ96" s="90"/>
      <c r="AR96" s="90"/>
      <c r="AS96" s="85"/>
    </row>
    <row r="97" spans="1:45" ht="15" customHeight="1" x14ac:dyDescent="0.35">
      <c r="A97" s="90"/>
      <c r="B97" s="90"/>
      <c r="C97" s="90"/>
      <c r="D97" s="90"/>
      <c r="E97" s="90"/>
      <c r="F97" s="90"/>
      <c r="G97" s="90"/>
      <c r="H97" s="90"/>
      <c r="I97" s="90"/>
      <c r="J97" s="90"/>
      <c r="K97" s="90"/>
      <c r="L97" s="90"/>
      <c r="M97" s="90"/>
      <c r="N97" s="90"/>
      <c r="O97" s="90"/>
      <c r="P97" s="90"/>
      <c r="Q97" s="90"/>
      <c r="R97" s="90"/>
      <c r="S97" s="90"/>
      <c r="T97" s="90"/>
      <c r="U97" s="90"/>
      <c r="V97" s="90"/>
      <c r="W97" s="90"/>
      <c r="X97" s="90"/>
      <c r="Y97" s="90"/>
      <c r="Z97" s="90"/>
      <c r="AA97" s="90"/>
      <c r="AB97" s="90"/>
      <c r="AC97" s="90"/>
      <c r="AD97" s="90"/>
      <c r="AE97" s="90"/>
      <c r="AF97" s="90"/>
      <c r="AG97" s="90"/>
      <c r="AH97" s="90"/>
      <c r="AI97" s="90"/>
      <c r="AJ97" s="90"/>
      <c r="AK97" s="90"/>
      <c r="AL97" s="90"/>
      <c r="AM97" s="90"/>
      <c r="AN97" s="90"/>
      <c r="AO97" s="90"/>
      <c r="AP97" s="90"/>
      <c r="AQ97" s="90"/>
      <c r="AR97" s="90"/>
      <c r="AS97" s="85"/>
    </row>
    <row r="98" spans="1:45" ht="15" customHeight="1" x14ac:dyDescent="0.35">
      <c r="A98" s="90"/>
      <c r="B98" s="90"/>
      <c r="C98" s="90"/>
      <c r="D98" s="90"/>
      <c r="E98" s="90"/>
      <c r="F98" s="90"/>
      <c r="G98" s="90"/>
      <c r="H98" s="90"/>
      <c r="I98" s="90"/>
      <c r="J98" s="90"/>
      <c r="K98" s="90"/>
      <c r="L98" s="90"/>
      <c r="M98" s="90"/>
      <c r="N98" s="90"/>
      <c r="O98" s="90"/>
      <c r="P98" s="90"/>
      <c r="Q98" s="90"/>
      <c r="R98" s="90"/>
      <c r="S98" s="90"/>
      <c r="T98" s="90"/>
      <c r="U98" s="90"/>
      <c r="V98" s="90"/>
      <c r="W98" s="90"/>
      <c r="X98" s="90"/>
      <c r="Y98" s="90"/>
      <c r="Z98" s="90"/>
      <c r="AA98" s="90"/>
      <c r="AB98" s="90"/>
      <c r="AC98" s="90"/>
      <c r="AD98" s="90"/>
      <c r="AE98" s="90"/>
      <c r="AF98" s="90"/>
      <c r="AG98" s="90"/>
      <c r="AH98" s="90"/>
      <c r="AI98" s="90"/>
      <c r="AJ98" s="90"/>
      <c r="AK98" s="90"/>
      <c r="AL98" s="90"/>
      <c r="AM98" s="90"/>
      <c r="AN98" s="90"/>
      <c r="AO98" s="90"/>
      <c r="AP98" s="90"/>
      <c r="AQ98" s="90"/>
      <c r="AR98" s="90"/>
      <c r="AS98" s="85"/>
    </row>
    <row r="99" spans="1:45" ht="15" customHeight="1" x14ac:dyDescent="0.35">
      <c r="A99" s="90"/>
      <c r="B99" s="90"/>
      <c r="C99" s="90"/>
      <c r="D99" s="90"/>
      <c r="E99" s="90"/>
      <c r="F99" s="90"/>
      <c r="G99" s="90"/>
      <c r="H99" s="90"/>
      <c r="I99" s="90"/>
      <c r="J99" s="90"/>
      <c r="K99" s="90"/>
      <c r="L99" s="90"/>
      <c r="M99" s="90"/>
      <c r="N99" s="90"/>
      <c r="O99" s="90"/>
      <c r="P99" s="90"/>
      <c r="Q99" s="90"/>
      <c r="R99" s="90"/>
      <c r="S99" s="90"/>
      <c r="T99" s="90"/>
      <c r="U99" s="90"/>
      <c r="V99" s="90"/>
      <c r="W99" s="90"/>
      <c r="X99" s="90"/>
      <c r="Y99" s="90"/>
      <c r="Z99" s="90"/>
      <c r="AA99" s="90"/>
      <c r="AB99" s="90"/>
      <c r="AC99" s="90"/>
      <c r="AD99" s="90"/>
      <c r="AE99" s="90"/>
      <c r="AF99" s="90"/>
      <c r="AG99" s="90"/>
      <c r="AH99" s="90"/>
      <c r="AI99" s="90"/>
      <c r="AJ99" s="90"/>
      <c r="AK99" s="90"/>
      <c r="AL99" s="90"/>
      <c r="AM99" s="90"/>
      <c r="AN99" s="90"/>
      <c r="AO99" s="90"/>
      <c r="AP99" s="90"/>
      <c r="AQ99" s="90"/>
      <c r="AR99" s="90"/>
      <c r="AS99" s="85"/>
    </row>
    <row r="100" spans="1:45" ht="15" customHeight="1" x14ac:dyDescent="0.35">
      <c r="A100" s="90"/>
      <c r="B100" s="90"/>
      <c r="C100" s="90"/>
      <c r="D100" s="90"/>
      <c r="E100" s="90"/>
      <c r="F100" s="90"/>
      <c r="G100" s="90"/>
      <c r="H100" s="90"/>
      <c r="I100" s="90"/>
      <c r="J100" s="90"/>
      <c r="K100" s="90"/>
      <c r="L100" s="90"/>
      <c r="M100" s="90"/>
      <c r="N100" s="90"/>
      <c r="O100" s="90"/>
      <c r="P100" s="90"/>
      <c r="Q100" s="90"/>
      <c r="R100" s="90"/>
      <c r="S100" s="90"/>
      <c r="T100" s="90"/>
      <c r="U100" s="90"/>
      <c r="V100" s="90"/>
      <c r="W100" s="90"/>
      <c r="X100" s="90"/>
      <c r="Y100" s="90"/>
      <c r="Z100" s="90"/>
      <c r="AA100" s="90"/>
      <c r="AB100" s="90"/>
      <c r="AC100" s="90"/>
      <c r="AD100" s="90"/>
      <c r="AE100" s="90"/>
      <c r="AF100" s="90"/>
      <c r="AG100" s="90"/>
      <c r="AH100" s="90"/>
      <c r="AI100" s="90"/>
      <c r="AJ100" s="90"/>
      <c r="AK100" s="90"/>
      <c r="AL100" s="90"/>
      <c r="AM100" s="90"/>
      <c r="AN100" s="90"/>
      <c r="AO100" s="90"/>
      <c r="AP100" s="90"/>
      <c r="AQ100" s="90"/>
      <c r="AR100" s="90"/>
      <c r="AS100" s="85"/>
    </row>
    <row r="101" spans="1:45" ht="15" customHeight="1" x14ac:dyDescent="0.35">
      <c r="A101" s="90"/>
      <c r="B101" s="90"/>
      <c r="C101" s="90"/>
      <c r="D101" s="90"/>
      <c r="E101" s="90"/>
      <c r="F101" s="90"/>
      <c r="G101" s="90"/>
      <c r="H101" s="90"/>
      <c r="I101" s="90"/>
      <c r="J101" s="90"/>
      <c r="K101" s="90"/>
      <c r="L101" s="90"/>
      <c r="M101" s="90"/>
      <c r="N101" s="90"/>
      <c r="O101" s="90"/>
      <c r="P101" s="90"/>
      <c r="Q101" s="90"/>
      <c r="R101" s="90"/>
      <c r="S101" s="90"/>
      <c r="T101" s="90"/>
      <c r="U101" s="90"/>
      <c r="V101" s="90"/>
      <c r="W101" s="90"/>
      <c r="X101" s="90"/>
      <c r="Y101" s="90"/>
      <c r="Z101" s="90"/>
      <c r="AA101" s="90"/>
      <c r="AB101" s="90"/>
      <c r="AC101" s="90"/>
      <c r="AD101" s="90"/>
      <c r="AE101" s="90"/>
      <c r="AF101" s="90"/>
      <c r="AG101" s="90"/>
      <c r="AH101" s="90"/>
      <c r="AI101" s="90"/>
      <c r="AJ101" s="90"/>
      <c r="AK101" s="90"/>
      <c r="AL101" s="90"/>
      <c r="AM101" s="90"/>
      <c r="AN101" s="90"/>
      <c r="AO101" s="90"/>
      <c r="AP101" s="90"/>
      <c r="AQ101" s="90"/>
      <c r="AR101" s="90"/>
      <c r="AS101" s="85"/>
    </row>
    <row r="102" spans="1:45" ht="15" customHeight="1" x14ac:dyDescent="0.35">
      <c r="A102" s="90"/>
      <c r="B102" s="90"/>
      <c r="C102" s="90"/>
      <c r="D102" s="90"/>
      <c r="E102" s="90"/>
      <c r="F102" s="90"/>
      <c r="G102" s="90"/>
      <c r="H102" s="90"/>
      <c r="I102" s="90"/>
      <c r="J102" s="90"/>
      <c r="K102" s="90"/>
      <c r="L102" s="90"/>
      <c r="M102" s="90"/>
      <c r="N102" s="90"/>
      <c r="O102" s="90"/>
      <c r="P102" s="90"/>
      <c r="Q102" s="90"/>
      <c r="R102" s="90"/>
      <c r="S102" s="90"/>
      <c r="T102" s="90"/>
      <c r="U102" s="90"/>
      <c r="V102" s="90"/>
      <c r="W102" s="90"/>
      <c r="X102" s="90"/>
      <c r="Y102" s="90"/>
      <c r="Z102" s="90"/>
      <c r="AA102" s="90"/>
      <c r="AB102" s="90"/>
      <c r="AC102" s="90"/>
      <c r="AD102" s="90"/>
      <c r="AE102" s="90"/>
      <c r="AF102" s="90"/>
      <c r="AG102" s="90"/>
      <c r="AH102" s="90"/>
      <c r="AI102" s="90"/>
      <c r="AJ102" s="90"/>
      <c r="AK102" s="90"/>
      <c r="AL102" s="90"/>
      <c r="AM102" s="90"/>
      <c r="AN102" s="90"/>
      <c r="AO102" s="90"/>
      <c r="AP102" s="90"/>
      <c r="AQ102" s="90"/>
      <c r="AR102" s="90"/>
      <c r="AS102" s="85"/>
    </row>
    <row r="103" spans="1:45" ht="15" customHeight="1" x14ac:dyDescent="0.35">
      <c r="A103" s="90"/>
      <c r="B103" s="90"/>
      <c r="C103" s="90"/>
      <c r="D103" s="90"/>
      <c r="E103" s="90"/>
      <c r="F103" s="90"/>
      <c r="G103" s="90"/>
      <c r="H103" s="90"/>
      <c r="I103" s="90"/>
      <c r="J103" s="90"/>
      <c r="K103" s="90"/>
      <c r="L103" s="90"/>
      <c r="M103" s="90"/>
      <c r="N103" s="90"/>
      <c r="O103" s="90"/>
      <c r="P103" s="90"/>
      <c r="Q103" s="90"/>
      <c r="R103" s="90"/>
      <c r="S103" s="90"/>
      <c r="T103" s="90"/>
      <c r="U103" s="90"/>
      <c r="V103" s="90"/>
      <c r="W103" s="90"/>
      <c r="X103" s="90"/>
      <c r="Y103" s="90"/>
      <c r="Z103" s="90"/>
      <c r="AA103" s="90"/>
      <c r="AB103" s="90"/>
      <c r="AC103" s="90"/>
      <c r="AD103" s="90"/>
      <c r="AE103" s="90"/>
      <c r="AF103" s="90"/>
      <c r="AG103" s="90"/>
      <c r="AH103" s="90"/>
      <c r="AI103" s="90"/>
      <c r="AJ103" s="90"/>
      <c r="AK103" s="90"/>
      <c r="AL103" s="90"/>
      <c r="AM103" s="90"/>
      <c r="AN103" s="90"/>
      <c r="AO103" s="90"/>
      <c r="AP103" s="90"/>
      <c r="AQ103" s="90"/>
      <c r="AR103" s="90"/>
      <c r="AS103" s="85"/>
    </row>
    <row r="104" spans="1:45" ht="15" customHeight="1" x14ac:dyDescent="0.35">
      <c r="A104" s="90"/>
      <c r="B104" s="90"/>
      <c r="C104" s="90"/>
      <c r="D104" s="90"/>
      <c r="E104" s="90"/>
      <c r="F104" s="90"/>
      <c r="G104" s="90"/>
      <c r="H104" s="90"/>
      <c r="I104" s="90"/>
      <c r="J104" s="90"/>
      <c r="K104" s="90"/>
      <c r="L104" s="90"/>
      <c r="M104" s="90"/>
      <c r="N104" s="90"/>
      <c r="O104" s="90"/>
      <c r="P104" s="90"/>
      <c r="Q104" s="90"/>
      <c r="R104" s="90"/>
      <c r="S104" s="90"/>
      <c r="T104" s="90"/>
      <c r="U104" s="90"/>
      <c r="V104" s="90"/>
      <c r="W104" s="90"/>
      <c r="X104" s="90"/>
      <c r="Y104" s="90"/>
      <c r="Z104" s="90"/>
      <c r="AA104" s="90"/>
      <c r="AB104" s="90"/>
      <c r="AC104" s="90"/>
      <c r="AD104" s="90"/>
      <c r="AE104" s="90"/>
      <c r="AF104" s="90"/>
      <c r="AG104" s="90"/>
      <c r="AH104" s="90"/>
      <c r="AI104" s="90"/>
      <c r="AJ104" s="90"/>
      <c r="AK104" s="90"/>
      <c r="AL104" s="90"/>
      <c r="AM104" s="90"/>
      <c r="AN104" s="90"/>
      <c r="AO104" s="90"/>
      <c r="AP104" s="90"/>
      <c r="AQ104" s="90"/>
      <c r="AR104" s="90"/>
      <c r="AS104" s="85"/>
    </row>
    <row r="105" spans="1:45" ht="15" customHeight="1" x14ac:dyDescent="0.35">
      <c r="A105" s="90"/>
      <c r="B105" s="90"/>
      <c r="C105" s="90"/>
      <c r="D105" s="90"/>
      <c r="E105" s="90"/>
      <c r="F105" s="90"/>
      <c r="G105" s="90"/>
      <c r="H105" s="90"/>
      <c r="I105" s="90"/>
      <c r="J105" s="90"/>
      <c r="K105" s="90"/>
      <c r="L105" s="90"/>
      <c r="M105" s="90"/>
      <c r="N105" s="90"/>
      <c r="O105" s="90"/>
      <c r="P105" s="90"/>
      <c r="Q105" s="90"/>
      <c r="R105" s="90"/>
      <c r="S105" s="90"/>
      <c r="T105" s="90"/>
      <c r="U105" s="90"/>
      <c r="V105" s="90"/>
      <c r="W105" s="90"/>
      <c r="X105" s="90"/>
      <c r="Y105" s="90"/>
      <c r="Z105" s="90"/>
      <c r="AA105" s="90"/>
      <c r="AB105" s="90"/>
      <c r="AC105" s="90"/>
      <c r="AD105" s="90"/>
      <c r="AE105" s="90"/>
      <c r="AF105" s="90"/>
      <c r="AG105" s="90"/>
      <c r="AH105" s="90"/>
      <c r="AI105" s="90"/>
      <c r="AJ105" s="90"/>
      <c r="AK105" s="90"/>
      <c r="AL105" s="90"/>
      <c r="AM105" s="90"/>
      <c r="AN105" s="90"/>
      <c r="AO105" s="90"/>
      <c r="AP105" s="90"/>
      <c r="AQ105" s="90"/>
      <c r="AR105" s="90"/>
      <c r="AS105" s="85"/>
    </row>
    <row r="106" spans="1:45" ht="15" customHeight="1" x14ac:dyDescent="0.35">
      <c r="A106" s="90"/>
      <c r="B106" s="90"/>
      <c r="C106" s="90"/>
      <c r="D106" s="90"/>
      <c r="E106" s="90"/>
      <c r="F106" s="90"/>
      <c r="G106" s="90"/>
      <c r="H106" s="90"/>
      <c r="I106" s="90"/>
      <c r="J106" s="90"/>
      <c r="K106" s="90"/>
      <c r="L106" s="90"/>
      <c r="M106" s="90"/>
      <c r="N106" s="90"/>
      <c r="O106" s="90"/>
      <c r="P106" s="90"/>
      <c r="Q106" s="90"/>
      <c r="R106" s="90"/>
      <c r="S106" s="90"/>
      <c r="T106" s="90"/>
      <c r="U106" s="90"/>
      <c r="V106" s="90"/>
      <c r="W106" s="90"/>
      <c r="X106" s="90"/>
      <c r="Y106" s="90"/>
      <c r="Z106" s="90"/>
      <c r="AA106" s="90"/>
      <c r="AB106" s="90"/>
      <c r="AC106" s="90"/>
      <c r="AD106" s="90"/>
      <c r="AE106" s="90"/>
      <c r="AF106" s="90"/>
      <c r="AG106" s="90"/>
      <c r="AH106" s="90"/>
      <c r="AI106" s="90"/>
      <c r="AJ106" s="90"/>
      <c r="AK106" s="90"/>
      <c r="AL106" s="90"/>
      <c r="AM106" s="90"/>
      <c r="AN106" s="90"/>
      <c r="AO106" s="90"/>
      <c r="AP106" s="90"/>
      <c r="AQ106" s="90"/>
      <c r="AR106" s="90"/>
      <c r="AS106" s="85"/>
    </row>
    <row r="107" spans="1:45" ht="15" customHeight="1" x14ac:dyDescent="0.35">
      <c r="A107" s="90"/>
      <c r="B107" s="90"/>
      <c r="C107" s="90"/>
      <c r="D107" s="90"/>
      <c r="E107" s="90"/>
      <c r="F107" s="90"/>
      <c r="G107" s="90"/>
      <c r="H107" s="90"/>
      <c r="I107" s="90"/>
      <c r="J107" s="90"/>
      <c r="K107" s="90"/>
      <c r="L107" s="90"/>
      <c r="M107" s="90"/>
      <c r="N107" s="90"/>
      <c r="O107" s="90"/>
      <c r="P107" s="90"/>
      <c r="Q107" s="90"/>
      <c r="R107" s="90"/>
      <c r="S107" s="90"/>
      <c r="T107" s="90"/>
      <c r="U107" s="90"/>
      <c r="V107" s="90"/>
      <c r="W107" s="90"/>
      <c r="X107" s="90"/>
      <c r="Y107" s="90"/>
      <c r="Z107" s="90"/>
      <c r="AA107" s="90"/>
      <c r="AB107" s="90"/>
      <c r="AC107" s="90"/>
      <c r="AD107" s="90"/>
      <c r="AE107" s="90"/>
      <c r="AF107" s="90"/>
      <c r="AG107" s="90"/>
      <c r="AH107" s="90"/>
      <c r="AI107" s="90"/>
      <c r="AJ107" s="90"/>
      <c r="AK107" s="90"/>
      <c r="AL107" s="90"/>
      <c r="AM107" s="90"/>
      <c r="AN107" s="90"/>
      <c r="AO107" s="90"/>
      <c r="AP107" s="90"/>
      <c r="AQ107" s="90"/>
      <c r="AR107" s="90"/>
      <c r="AS107" s="85"/>
    </row>
    <row r="108" spans="1:45" ht="15" customHeight="1" x14ac:dyDescent="0.35">
      <c r="A108" s="90"/>
      <c r="B108" s="90"/>
      <c r="C108" s="90"/>
      <c r="D108" s="90"/>
      <c r="E108" s="90"/>
      <c r="F108" s="90"/>
      <c r="G108" s="90"/>
      <c r="H108" s="90"/>
      <c r="I108" s="90"/>
      <c r="J108" s="90"/>
      <c r="K108" s="90"/>
      <c r="L108" s="90"/>
      <c r="M108" s="90"/>
      <c r="N108" s="90"/>
      <c r="O108" s="90"/>
      <c r="P108" s="90"/>
      <c r="Q108" s="90"/>
      <c r="R108" s="90"/>
      <c r="S108" s="90"/>
      <c r="T108" s="90"/>
      <c r="U108" s="90"/>
      <c r="V108" s="90"/>
      <c r="W108" s="90"/>
      <c r="X108" s="90"/>
      <c r="Y108" s="90"/>
      <c r="Z108" s="90"/>
      <c r="AA108" s="90"/>
      <c r="AB108" s="90"/>
      <c r="AC108" s="90"/>
      <c r="AD108" s="90"/>
      <c r="AE108" s="90"/>
      <c r="AF108" s="90"/>
      <c r="AG108" s="90"/>
      <c r="AH108" s="90"/>
      <c r="AI108" s="90"/>
      <c r="AJ108" s="90"/>
      <c r="AK108" s="90"/>
      <c r="AL108" s="90"/>
      <c r="AM108" s="90"/>
      <c r="AN108" s="90"/>
      <c r="AO108" s="90"/>
      <c r="AP108" s="90"/>
      <c r="AQ108" s="90"/>
      <c r="AR108" s="90"/>
      <c r="AS108" s="85"/>
    </row>
    <row r="109" spans="1:45" ht="15" customHeight="1" x14ac:dyDescent="0.35">
      <c r="A109" s="90"/>
      <c r="B109" s="90"/>
      <c r="C109" s="90"/>
      <c r="D109" s="90"/>
      <c r="E109" s="90"/>
      <c r="F109" s="90"/>
      <c r="G109" s="90"/>
      <c r="H109" s="90"/>
      <c r="I109" s="90"/>
      <c r="J109" s="90"/>
      <c r="K109" s="90"/>
      <c r="L109" s="90"/>
      <c r="M109" s="90"/>
      <c r="N109" s="90"/>
      <c r="O109" s="90"/>
      <c r="P109" s="90"/>
      <c r="Q109" s="90"/>
      <c r="R109" s="90"/>
      <c r="S109" s="90"/>
      <c r="T109" s="90"/>
      <c r="U109" s="90"/>
      <c r="V109" s="90"/>
      <c r="W109" s="90"/>
      <c r="X109" s="90"/>
      <c r="Y109" s="90"/>
      <c r="Z109" s="90"/>
      <c r="AA109" s="90"/>
      <c r="AB109" s="90"/>
      <c r="AC109" s="90"/>
      <c r="AD109" s="90"/>
      <c r="AE109" s="90"/>
      <c r="AF109" s="90"/>
      <c r="AG109" s="90"/>
      <c r="AH109" s="90"/>
      <c r="AI109" s="90"/>
      <c r="AJ109" s="90"/>
      <c r="AK109" s="90"/>
      <c r="AL109" s="90"/>
      <c r="AM109" s="90"/>
      <c r="AN109" s="90"/>
      <c r="AO109" s="90"/>
      <c r="AP109" s="90"/>
      <c r="AQ109" s="90"/>
      <c r="AR109" s="90"/>
      <c r="AS109" s="85"/>
    </row>
    <row r="110" spans="1:45" ht="15" customHeight="1" x14ac:dyDescent="0.35">
      <c r="A110" s="90"/>
      <c r="B110" s="90"/>
      <c r="C110" s="90"/>
      <c r="D110" s="90"/>
      <c r="E110" s="90"/>
      <c r="F110" s="90"/>
      <c r="G110" s="90"/>
      <c r="H110" s="90"/>
      <c r="I110" s="90"/>
      <c r="J110" s="90"/>
      <c r="K110" s="90"/>
      <c r="L110" s="90"/>
      <c r="M110" s="90"/>
      <c r="N110" s="90"/>
      <c r="O110" s="90"/>
      <c r="P110" s="90"/>
      <c r="Q110" s="90"/>
      <c r="R110" s="90"/>
      <c r="S110" s="90"/>
      <c r="T110" s="90"/>
      <c r="U110" s="90"/>
      <c r="V110" s="90"/>
      <c r="W110" s="90"/>
      <c r="X110" s="90"/>
      <c r="Y110" s="90"/>
      <c r="Z110" s="90"/>
      <c r="AA110" s="90"/>
      <c r="AB110" s="90"/>
      <c r="AC110" s="90"/>
      <c r="AD110" s="90"/>
      <c r="AE110" s="90"/>
      <c r="AF110" s="90"/>
      <c r="AG110" s="90"/>
      <c r="AH110" s="90"/>
      <c r="AI110" s="90"/>
      <c r="AJ110" s="90"/>
      <c r="AK110" s="90"/>
      <c r="AL110" s="90"/>
      <c r="AM110" s="90"/>
      <c r="AN110" s="90"/>
      <c r="AO110" s="90"/>
      <c r="AP110" s="90"/>
      <c r="AQ110" s="90"/>
      <c r="AR110" s="90"/>
      <c r="AS110" s="85"/>
    </row>
    <row r="111" spans="1:45" ht="15.45" x14ac:dyDescent="0.4">
      <c r="A111" s="86" t="str">
        <f>A1</f>
        <v>Gasconade County</v>
      </c>
      <c r="B111" s="86"/>
      <c r="C111" s="86"/>
      <c r="D111" s="86"/>
      <c r="E111" s="86"/>
      <c r="F111" s="86"/>
      <c r="G111" s="86"/>
      <c r="H111" s="86"/>
      <c r="I111" s="86"/>
      <c r="J111" s="86"/>
      <c r="K111" s="86"/>
      <c r="L111" s="86"/>
      <c r="M111" s="86"/>
      <c r="N111" s="86"/>
      <c r="O111" s="86"/>
      <c r="P111" s="86"/>
      <c r="Q111" s="86"/>
      <c r="R111" s="86"/>
      <c r="S111" s="86"/>
      <c r="T111" s="86"/>
      <c r="U111" s="86"/>
      <c r="V111" s="86"/>
      <c r="W111" s="87" t="s">
        <v>13</v>
      </c>
      <c r="X111" s="88"/>
      <c r="Y111" s="88"/>
      <c r="Z111" s="88"/>
      <c r="AA111" s="88"/>
      <c r="AB111" s="88"/>
      <c r="AC111" s="88"/>
      <c r="AD111" s="88"/>
      <c r="AE111" s="88"/>
      <c r="AF111" s="88"/>
      <c r="AG111" s="88"/>
      <c r="AH111" s="88"/>
      <c r="AI111" s="88"/>
      <c r="AJ111" s="89"/>
      <c r="AK111" s="89"/>
      <c r="AL111" s="89"/>
      <c r="AM111" s="89"/>
      <c r="AN111" s="89"/>
      <c r="AO111" s="89"/>
      <c r="AP111" s="89"/>
      <c r="AQ111" s="89"/>
      <c r="AR111" s="89"/>
      <c r="AS111" s="85"/>
    </row>
    <row r="112" spans="1:45" x14ac:dyDescent="0.35">
      <c r="A112" s="84" t="s">
        <v>1104</v>
      </c>
      <c r="B112" s="84"/>
      <c r="C112" s="84"/>
      <c r="D112" s="84"/>
      <c r="E112" s="84"/>
      <c r="F112" s="84"/>
      <c r="G112" s="84"/>
      <c r="H112" s="84"/>
      <c r="I112" s="84"/>
      <c r="J112" s="84"/>
      <c r="K112" s="84"/>
      <c r="L112" s="84"/>
      <c r="M112" s="84"/>
      <c r="N112" s="84"/>
      <c r="O112" s="84"/>
      <c r="P112" s="84"/>
      <c r="Q112" s="84"/>
      <c r="R112" s="84"/>
      <c r="S112" s="84"/>
      <c r="T112" s="84"/>
      <c r="U112" s="84"/>
      <c r="V112" s="84"/>
      <c r="W112" s="84"/>
      <c r="X112" s="84"/>
      <c r="Y112" s="84"/>
      <c r="Z112" s="84"/>
      <c r="AA112" s="84"/>
      <c r="AB112" s="84"/>
      <c r="AC112" s="84"/>
      <c r="AD112" s="84"/>
      <c r="AE112" s="84"/>
      <c r="AF112" s="84"/>
      <c r="AG112" s="84"/>
      <c r="AH112" s="84"/>
      <c r="AI112" s="84"/>
      <c r="AJ112" s="84"/>
      <c r="AK112" s="84"/>
      <c r="AL112" s="84"/>
      <c r="AM112" s="84"/>
      <c r="AN112" s="84"/>
      <c r="AO112" s="84"/>
      <c r="AP112" s="84"/>
      <c r="AQ112" s="84"/>
      <c r="AR112" s="84"/>
      <c r="AS112" s="85"/>
    </row>
    <row r="113" spans="1:45" ht="15" customHeight="1" x14ac:dyDescent="0.35">
      <c r="A113" s="90"/>
      <c r="B113" s="90"/>
      <c r="C113" s="90"/>
      <c r="D113" s="90"/>
      <c r="E113" s="90"/>
      <c r="F113" s="90"/>
      <c r="G113" s="90"/>
      <c r="H113" s="90"/>
      <c r="I113" s="90"/>
      <c r="J113" s="90"/>
      <c r="K113" s="90"/>
      <c r="L113" s="90"/>
      <c r="M113" s="90"/>
      <c r="N113" s="90"/>
      <c r="O113" s="90"/>
      <c r="P113" s="90"/>
      <c r="Q113" s="90"/>
      <c r="R113" s="90"/>
      <c r="S113" s="90"/>
      <c r="T113" s="90"/>
      <c r="U113" s="90"/>
      <c r="V113" s="90"/>
      <c r="W113" s="90"/>
      <c r="X113" s="90"/>
      <c r="Y113" s="90"/>
      <c r="Z113" s="90"/>
      <c r="AA113" s="90"/>
      <c r="AB113" s="90"/>
      <c r="AC113" s="90"/>
      <c r="AD113" s="90"/>
      <c r="AE113" s="90"/>
      <c r="AF113" s="90"/>
      <c r="AG113" s="90"/>
      <c r="AH113" s="90"/>
      <c r="AI113" s="90"/>
      <c r="AJ113" s="90"/>
      <c r="AK113" s="90"/>
      <c r="AL113" s="90"/>
      <c r="AM113" s="90"/>
      <c r="AN113" s="90"/>
      <c r="AO113" s="90"/>
      <c r="AP113" s="90"/>
      <c r="AQ113" s="90"/>
      <c r="AR113" s="90"/>
      <c r="AS113" s="85"/>
    </row>
    <row r="114" spans="1:45" ht="15" customHeight="1" x14ac:dyDescent="0.35">
      <c r="A114" s="90"/>
      <c r="B114" s="90"/>
      <c r="C114" s="90"/>
      <c r="D114" s="90"/>
      <c r="E114" s="90"/>
      <c r="F114" s="90"/>
      <c r="G114" s="90"/>
      <c r="H114" s="90"/>
      <c r="I114" s="90"/>
      <c r="J114" s="90"/>
      <c r="K114" s="90"/>
      <c r="L114" s="90"/>
      <c r="M114" s="90"/>
      <c r="N114" s="90"/>
      <c r="O114" s="90"/>
      <c r="P114" s="90"/>
      <c r="Q114" s="90"/>
      <c r="R114" s="90"/>
      <c r="S114" s="90"/>
      <c r="T114" s="90"/>
      <c r="U114" s="90"/>
      <c r="V114" s="90"/>
      <c r="W114" s="90"/>
      <c r="X114" s="90"/>
      <c r="Y114" s="90"/>
      <c r="Z114" s="90"/>
      <c r="AA114" s="90"/>
      <c r="AB114" s="90"/>
      <c r="AC114" s="90"/>
      <c r="AD114" s="90"/>
      <c r="AE114" s="90"/>
      <c r="AF114" s="90"/>
      <c r="AG114" s="90"/>
      <c r="AH114" s="90"/>
      <c r="AI114" s="90"/>
      <c r="AJ114" s="90"/>
      <c r="AK114" s="90"/>
      <c r="AL114" s="90"/>
      <c r="AM114" s="90"/>
      <c r="AN114" s="90"/>
      <c r="AO114" s="90"/>
      <c r="AP114" s="90"/>
      <c r="AQ114" s="90"/>
      <c r="AR114" s="90"/>
      <c r="AS114" s="85"/>
    </row>
    <row r="115" spans="1:45" ht="15" customHeight="1" x14ac:dyDescent="0.35">
      <c r="A115" s="90"/>
      <c r="B115" s="90"/>
      <c r="C115" s="90"/>
      <c r="D115" s="90"/>
      <c r="E115" s="90"/>
      <c r="F115" s="90"/>
      <c r="G115" s="90"/>
      <c r="H115" s="90"/>
      <c r="I115" s="90"/>
      <c r="J115" s="90"/>
      <c r="K115" s="90"/>
      <c r="L115" s="90"/>
      <c r="M115" s="90"/>
      <c r="N115" s="90"/>
      <c r="O115" s="90"/>
      <c r="P115" s="90"/>
      <c r="Q115" s="90"/>
      <c r="R115" s="90"/>
      <c r="S115" s="90"/>
      <c r="T115" s="90"/>
      <c r="U115" s="90"/>
      <c r="V115" s="90"/>
      <c r="W115" s="90"/>
      <c r="X115" s="90"/>
      <c r="Y115" s="90"/>
      <c r="Z115" s="90"/>
      <c r="AA115" s="90"/>
      <c r="AB115" s="90"/>
      <c r="AC115" s="90"/>
      <c r="AD115" s="90"/>
      <c r="AE115" s="90"/>
      <c r="AF115" s="90"/>
      <c r="AG115" s="90"/>
      <c r="AH115" s="90"/>
      <c r="AI115" s="90"/>
      <c r="AJ115" s="90"/>
      <c r="AK115" s="90"/>
      <c r="AL115" s="90"/>
      <c r="AM115" s="90"/>
      <c r="AN115" s="90"/>
      <c r="AO115" s="90"/>
      <c r="AP115" s="90"/>
      <c r="AQ115" s="90"/>
      <c r="AR115" s="90"/>
      <c r="AS115" s="85"/>
    </row>
    <row r="116" spans="1:45" ht="15" customHeight="1" x14ac:dyDescent="0.35">
      <c r="A116" s="90"/>
      <c r="B116" s="90"/>
      <c r="C116" s="90"/>
      <c r="D116" s="90"/>
      <c r="E116" s="90"/>
      <c r="F116" s="90"/>
      <c r="G116" s="90"/>
      <c r="H116" s="90"/>
      <c r="I116" s="90"/>
      <c r="J116" s="90"/>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I116" s="90"/>
      <c r="AJ116" s="90"/>
      <c r="AK116" s="90"/>
      <c r="AL116" s="90"/>
      <c r="AM116" s="90"/>
      <c r="AN116" s="90"/>
      <c r="AO116" s="90"/>
      <c r="AP116" s="90"/>
      <c r="AQ116" s="90"/>
      <c r="AR116" s="90"/>
      <c r="AS116" s="85"/>
    </row>
    <row r="117" spans="1:45" ht="15" customHeight="1" x14ac:dyDescent="0.35">
      <c r="A117" s="90"/>
      <c r="B117" s="90"/>
      <c r="C117" s="90"/>
      <c r="D117" s="90"/>
      <c r="E117" s="90"/>
      <c r="F117" s="90"/>
      <c r="G117" s="90"/>
      <c r="H117" s="90"/>
      <c r="I117" s="90"/>
      <c r="J117" s="90"/>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I117" s="90"/>
      <c r="AJ117" s="90"/>
      <c r="AK117" s="90"/>
      <c r="AL117" s="90"/>
      <c r="AM117" s="90"/>
      <c r="AN117" s="90"/>
      <c r="AO117" s="90"/>
      <c r="AP117" s="90"/>
      <c r="AQ117" s="90"/>
      <c r="AR117" s="90"/>
      <c r="AS117" s="85"/>
    </row>
    <row r="118" spans="1:45" ht="15" customHeight="1" x14ac:dyDescent="0.35">
      <c r="A118" s="90"/>
      <c r="B118" s="90"/>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I118" s="90"/>
      <c r="AJ118" s="90"/>
      <c r="AK118" s="90"/>
      <c r="AL118" s="90"/>
      <c r="AM118" s="90"/>
      <c r="AN118" s="90"/>
      <c r="AO118" s="90"/>
      <c r="AP118" s="90"/>
      <c r="AQ118" s="90"/>
      <c r="AR118" s="90"/>
      <c r="AS118" s="85"/>
    </row>
    <row r="119" spans="1:45" ht="15" customHeight="1" x14ac:dyDescent="0.35">
      <c r="A119" s="90"/>
      <c r="B119" s="90"/>
      <c r="C119" s="90"/>
      <c r="D119" s="90"/>
      <c r="E119" s="90"/>
      <c r="F119" s="90"/>
      <c r="G119" s="90"/>
      <c r="H119" s="90"/>
      <c r="I119" s="90"/>
      <c r="J119" s="90"/>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I119" s="90"/>
      <c r="AJ119" s="90"/>
      <c r="AK119" s="90"/>
      <c r="AL119" s="90"/>
      <c r="AM119" s="90"/>
      <c r="AN119" s="90"/>
      <c r="AO119" s="90"/>
      <c r="AP119" s="90"/>
      <c r="AQ119" s="90"/>
      <c r="AR119" s="90"/>
      <c r="AS119" s="85"/>
    </row>
    <row r="120" spans="1:45" ht="15" customHeight="1" x14ac:dyDescent="0.35">
      <c r="A120" s="90"/>
      <c r="B120" s="90"/>
      <c r="C120" s="90"/>
      <c r="D120" s="90"/>
      <c r="E120" s="90"/>
      <c r="F120" s="90"/>
      <c r="G120" s="90"/>
      <c r="H120" s="90"/>
      <c r="I120" s="90"/>
      <c r="J120" s="90"/>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I120" s="90"/>
      <c r="AJ120" s="90"/>
      <c r="AK120" s="90"/>
      <c r="AL120" s="90"/>
      <c r="AM120" s="90"/>
      <c r="AN120" s="90"/>
      <c r="AO120" s="90"/>
      <c r="AP120" s="90"/>
      <c r="AQ120" s="90"/>
      <c r="AR120" s="90"/>
      <c r="AS120" s="85"/>
    </row>
    <row r="121" spans="1:45" ht="15" customHeight="1" x14ac:dyDescent="0.35">
      <c r="A121" s="90"/>
      <c r="B121" s="90"/>
      <c r="C121" s="90"/>
      <c r="D121" s="90"/>
      <c r="E121" s="90"/>
      <c r="F121" s="90"/>
      <c r="G121" s="90"/>
      <c r="H121" s="90"/>
      <c r="I121" s="90"/>
      <c r="J121" s="90"/>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I121" s="90"/>
      <c r="AJ121" s="90"/>
      <c r="AK121" s="90"/>
      <c r="AL121" s="90"/>
      <c r="AM121" s="90"/>
      <c r="AN121" s="90"/>
      <c r="AO121" s="90"/>
      <c r="AP121" s="90"/>
      <c r="AQ121" s="90"/>
      <c r="AR121" s="90"/>
      <c r="AS121" s="85"/>
    </row>
    <row r="122" spans="1:45" ht="15" customHeight="1" x14ac:dyDescent="0.35">
      <c r="A122" s="90"/>
      <c r="B122" s="90"/>
      <c r="C122" s="90"/>
      <c r="D122" s="90"/>
      <c r="E122" s="90"/>
      <c r="F122" s="90"/>
      <c r="G122" s="90"/>
      <c r="H122" s="90"/>
      <c r="I122" s="90"/>
      <c r="J122" s="90"/>
      <c r="K122" s="90"/>
      <c r="L122" s="90"/>
      <c r="M122" s="90"/>
      <c r="N122" s="90"/>
      <c r="O122" s="90"/>
      <c r="P122" s="90"/>
      <c r="Q122" s="90"/>
      <c r="R122" s="90"/>
      <c r="S122" s="90"/>
      <c r="T122" s="90"/>
      <c r="U122" s="90"/>
      <c r="V122" s="90"/>
      <c r="W122" s="90"/>
      <c r="X122" s="90"/>
      <c r="Y122" s="90"/>
      <c r="Z122" s="90"/>
      <c r="AA122" s="90"/>
      <c r="AB122" s="90"/>
      <c r="AC122" s="90"/>
      <c r="AD122" s="90"/>
      <c r="AE122" s="90"/>
      <c r="AF122" s="90"/>
      <c r="AG122" s="90"/>
      <c r="AH122" s="90"/>
      <c r="AI122" s="90"/>
      <c r="AJ122" s="90"/>
      <c r="AK122" s="90"/>
      <c r="AL122" s="90"/>
      <c r="AM122" s="90"/>
      <c r="AN122" s="90"/>
      <c r="AO122" s="90"/>
      <c r="AP122" s="90"/>
      <c r="AQ122" s="90"/>
      <c r="AR122" s="90"/>
      <c r="AS122" s="85"/>
    </row>
    <row r="123" spans="1:45" ht="15" customHeight="1" x14ac:dyDescent="0.35">
      <c r="A123" s="90"/>
      <c r="B123" s="90"/>
      <c r="C123" s="90"/>
      <c r="D123" s="90"/>
      <c r="E123" s="90"/>
      <c r="F123" s="90"/>
      <c r="G123" s="90"/>
      <c r="H123" s="90"/>
      <c r="I123" s="90"/>
      <c r="J123" s="90"/>
      <c r="K123" s="90"/>
      <c r="L123" s="90"/>
      <c r="M123" s="90"/>
      <c r="N123" s="90"/>
      <c r="O123" s="90"/>
      <c r="P123" s="90"/>
      <c r="Q123" s="90"/>
      <c r="R123" s="90"/>
      <c r="S123" s="90"/>
      <c r="T123" s="90"/>
      <c r="U123" s="90"/>
      <c r="V123" s="90"/>
      <c r="W123" s="90"/>
      <c r="X123" s="90"/>
      <c r="Y123" s="90"/>
      <c r="Z123" s="90"/>
      <c r="AA123" s="90"/>
      <c r="AB123" s="90"/>
      <c r="AC123" s="90"/>
      <c r="AD123" s="90"/>
      <c r="AE123" s="90"/>
      <c r="AF123" s="90"/>
      <c r="AG123" s="90"/>
      <c r="AH123" s="90"/>
      <c r="AI123" s="90"/>
      <c r="AJ123" s="90"/>
      <c r="AK123" s="90"/>
      <c r="AL123" s="90"/>
      <c r="AM123" s="90"/>
      <c r="AN123" s="90"/>
      <c r="AO123" s="90"/>
      <c r="AP123" s="90"/>
      <c r="AQ123" s="90"/>
      <c r="AR123" s="90"/>
      <c r="AS123" s="85"/>
    </row>
    <row r="124" spans="1:45" ht="15" customHeight="1" x14ac:dyDescent="0.35">
      <c r="A124" s="90"/>
      <c r="B124" s="90"/>
      <c r="C124" s="90"/>
      <c r="D124" s="90"/>
      <c r="E124" s="90"/>
      <c r="F124" s="90"/>
      <c r="G124" s="90"/>
      <c r="H124" s="90"/>
      <c r="I124" s="90"/>
      <c r="J124" s="90"/>
      <c r="K124" s="90"/>
      <c r="L124" s="90"/>
      <c r="M124" s="90"/>
      <c r="N124" s="90"/>
      <c r="O124" s="90"/>
      <c r="P124" s="90"/>
      <c r="Q124" s="90"/>
      <c r="R124" s="90"/>
      <c r="S124" s="90"/>
      <c r="T124" s="90"/>
      <c r="U124" s="90"/>
      <c r="V124" s="90"/>
      <c r="W124" s="90"/>
      <c r="X124" s="90"/>
      <c r="Y124" s="90"/>
      <c r="Z124" s="90"/>
      <c r="AA124" s="90"/>
      <c r="AB124" s="90"/>
      <c r="AC124" s="90"/>
      <c r="AD124" s="90"/>
      <c r="AE124" s="90"/>
      <c r="AF124" s="90"/>
      <c r="AG124" s="90"/>
      <c r="AH124" s="90"/>
      <c r="AI124" s="90"/>
      <c r="AJ124" s="90"/>
      <c r="AK124" s="90"/>
      <c r="AL124" s="90"/>
      <c r="AM124" s="90"/>
      <c r="AN124" s="90"/>
      <c r="AO124" s="90"/>
      <c r="AP124" s="90"/>
      <c r="AQ124" s="90"/>
      <c r="AR124" s="90"/>
      <c r="AS124" s="85"/>
    </row>
    <row r="125" spans="1:45" ht="15" customHeight="1" x14ac:dyDescent="0.35">
      <c r="A125" s="90"/>
      <c r="B125" s="90"/>
      <c r="C125" s="90"/>
      <c r="D125" s="90"/>
      <c r="E125" s="90"/>
      <c r="F125" s="90"/>
      <c r="G125" s="90"/>
      <c r="H125" s="90"/>
      <c r="I125" s="90"/>
      <c r="J125" s="90"/>
      <c r="K125" s="90"/>
      <c r="L125" s="90"/>
      <c r="M125" s="90"/>
      <c r="N125" s="90"/>
      <c r="O125" s="90"/>
      <c r="P125" s="90"/>
      <c r="Q125" s="90"/>
      <c r="R125" s="90"/>
      <c r="S125" s="90"/>
      <c r="T125" s="90"/>
      <c r="U125" s="90"/>
      <c r="V125" s="90"/>
      <c r="W125" s="90"/>
      <c r="X125" s="90"/>
      <c r="Y125" s="90"/>
      <c r="Z125" s="90"/>
      <c r="AA125" s="90"/>
      <c r="AB125" s="90"/>
      <c r="AC125" s="90"/>
      <c r="AD125" s="90"/>
      <c r="AE125" s="90"/>
      <c r="AF125" s="90"/>
      <c r="AG125" s="90"/>
      <c r="AH125" s="90"/>
      <c r="AI125" s="90"/>
      <c r="AJ125" s="90"/>
      <c r="AK125" s="90"/>
      <c r="AL125" s="90"/>
      <c r="AM125" s="90"/>
      <c r="AN125" s="90"/>
      <c r="AO125" s="90"/>
      <c r="AP125" s="90"/>
      <c r="AQ125" s="90"/>
      <c r="AR125" s="90"/>
      <c r="AS125" s="85"/>
    </row>
    <row r="126" spans="1:45" ht="15" customHeight="1" x14ac:dyDescent="0.35">
      <c r="A126" s="90"/>
      <c r="B126" s="90"/>
      <c r="C126" s="90"/>
      <c r="D126" s="90"/>
      <c r="E126" s="90"/>
      <c r="F126" s="90"/>
      <c r="G126" s="90"/>
      <c r="H126" s="90"/>
      <c r="I126" s="90"/>
      <c r="J126" s="90"/>
      <c r="K126" s="90"/>
      <c r="L126" s="90"/>
      <c r="M126" s="90"/>
      <c r="N126" s="90"/>
      <c r="O126" s="90"/>
      <c r="P126" s="90"/>
      <c r="Q126" s="90"/>
      <c r="R126" s="90"/>
      <c r="S126" s="90"/>
      <c r="T126" s="90"/>
      <c r="U126" s="90"/>
      <c r="V126" s="90"/>
      <c r="W126" s="90"/>
      <c r="X126" s="90"/>
      <c r="Y126" s="90"/>
      <c r="Z126" s="90"/>
      <c r="AA126" s="90"/>
      <c r="AB126" s="90"/>
      <c r="AC126" s="90"/>
      <c r="AD126" s="90"/>
      <c r="AE126" s="90"/>
      <c r="AF126" s="90"/>
      <c r="AG126" s="90"/>
      <c r="AH126" s="90"/>
      <c r="AI126" s="90"/>
      <c r="AJ126" s="90"/>
      <c r="AK126" s="90"/>
      <c r="AL126" s="90"/>
      <c r="AM126" s="90"/>
      <c r="AN126" s="90"/>
      <c r="AO126" s="90"/>
      <c r="AP126" s="90"/>
      <c r="AQ126" s="90"/>
      <c r="AR126" s="90"/>
      <c r="AS126" s="85"/>
    </row>
    <row r="127" spans="1:45" ht="15" customHeight="1" x14ac:dyDescent="0.35">
      <c r="A127" s="90"/>
      <c r="B127" s="90"/>
      <c r="C127" s="90"/>
      <c r="D127" s="90"/>
      <c r="E127" s="90"/>
      <c r="F127" s="90"/>
      <c r="G127" s="90"/>
      <c r="H127" s="90"/>
      <c r="I127" s="90"/>
      <c r="J127" s="90"/>
      <c r="K127" s="90"/>
      <c r="L127" s="90"/>
      <c r="M127" s="90"/>
      <c r="N127" s="90"/>
      <c r="O127" s="90"/>
      <c r="P127" s="90"/>
      <c r="Q127" s="90"/>
      <c r="R127" s="90"/>
      <c r="S127" s="90"/>
      <c r="T127" s="90"/>
      <c r="U127" s="90"/>
      <c r="V127" s="90"/>
      <c r="W127" s="90"/>
      <c r="X127" s="90"/>
      <c r="Y127" s="90"/>
      <c r="Z127" s="90"/>
      <c r="AA127" s="90"/>
      <c r="AB127" s="90"/>
      <c r="AC127" s="90"/>
      <c r="AD127" s="90"/>
      <c r="AE127" s="90"/>
      <c r="AF127" s="90"/>
      <c r="AG127" s="90"/>
      <c r="AH127" s="90"/>
      <c r="AI127" s="90"/>
      <c r="AJ127" s="90"/>
      <c r="AK127" s="90"/>
      <c r="AL127" s="90"/>
      <c r="AM127" s="90"/>
      <c r="AN127" s="90"/>
      <c r="AO127" s="90"/>
      <c r="AP127" s="90"/>
      <c r="AQ127" s="90"/>
      <c r="AR127" s="90"/>
      <c r="AS127" s="85"/>
    </row>
    <row r="128" spans="1:45" ht="15" customHeight="1" x14ac:dyDescent="0.35">
      <c r="A128" s="90"/>
      <c r="B128" s="90"/>
      <c r="C128" s="90"/>
      <c r="D128" s="90"/>
      <c r="E128" s="90"/>
      <c r="F128" s="90"/>
      <c r="G128" s="90"/>
      <c r="H128" s="90"/>
      <c r="I128" s="90"/>
      <c r="J128" s="90"/>
      <c r="K128" s="90"/>
      <c r="L128" s="90"/>
      <c r="M128" s="90"/>
      <c r="N128" s="90"/>
      <c r="O128" s="90"/>
      <c r="P128" s="90"/>
      <c r="Q128" s="90"/>
      <c r="R128" s="90"/>
      <c r="S128" s="90"/>
      <c r="T128" s="90"/>
      <c r="U128" s="90"/>
      <c r="V128" s="90"/>
      <c r="W128" s="90"/>
      <c r="X128" s="90"/>
      <c r="Y128" s="90"/>
      <c r="Z128" s="90"/>
      <c r="AA128" s="90"/>
      <c r="AB128" s="90"/>
      <c r="AC128" s="90"/>
      <c r="AD128" s="90"/>
      <c r="AE128" s="90"/>
      <c r="AF128" s="90"/>
      <c r="AG128" s="90"/>
      <c r="AH128" s="90"/>
      <c r="AI128" s="90"/>
      <c r="AJ128" s="90"/>
      <c r="AK128" s="90"/>
      <c r="AL128" s="90"/>
      <c r="AM128" s="90"/>
      <c r="AN128" s="90"/>
      <c r="AO128" s="90"/>
      <c r="AP128" s="90"/>
      <c r="AQ128" s="90"/>
      <c r="AR128" s="90"/>
      <c r="AS128" s="85"/>
    </row>
    <row r="129" spans="1:45" ht="15" customHeight="1" x14ac:dyDescent="0.35">
      <c r="A129" s="90"/>
      <c r="B129" s="90"/>
      <c r="C129" s="90"/>
      <c r="D129" s="90"/>
      <c r="E129" s="90"/>
      <c r="F129" s="90"/>
      <c r="G129" s="90"/>
      <c r="H129" s="90"/>
      <c r="I129" s="90"/>
      <c r="J129" s="90"/>
      <c r="K129" s="90"/>
      <c r="L129" s="90"/>
      <c r="M129" s="90"/>
      <c r="N129" s="90"/>
      <c r="O129" s="90"/>
      <c r="P129" s="90"/>
      <c r="Q129" s="90"/>
      <c r="R129" s="90"/>
      <c r="S129" s="90"/>
      <c r="T129" s="90"/>
      <c r="U129" s="90"/>
      <c r="V129" s="90"/>
      <c r="W129" s="90"/>
      <c r="X129" s="90"/>
      <c r="Y129" s="90"/>
      <c r="Z129" s="90"/>
      <c r="AA129" s="90"/>
      <c r="AB129" s="90"/>
      <c r="AC129" s="90"/>
      <c r="AD129" s="90"/>
      <c r="AE129" s="90"/>
      <c r="AF129" s="90"/>
      <c r="AG129" s="90"/>
      <c r="AH129" s="90"/>
      <c r="AI129" s="90"/>
      <c r="AJ129" s="90"/>
      <c r="AK129" s="90"/>
      <c r="AL129" s="90"/>
      <c r="AM129" s="90"/>
      <c r="AN129" s="90"/>
      <c r="AO129" s="90"/>
      <c r="AP129" s="90"/>
      <c r="AQ129" s="90"/>
      <c r="AR129" s="90"/>
      <c r="AS129" s="85"/>
    </row>
    <row r="130" spans="1:45" ht="15" customHeight="1" x14ac:dyDescent="0.35">
      <c r="A130" s="90"/>
      <c r="B130" s="90"/>
      <c r="C130" s="90"/>
      <c r="D130" s="90"/>
      <c r="E130" s="90"/>
      <c r="F130" s="90"/>
      <c r="G130" s="90"/>
      <c r="H130" s="90"/>
      <c r="I130" s="90"/>
      <c r="J130" s="90"/>
      <c r="K130" s="90"/>
      <c r="L130" s="90"/>
      <c r="M130" s="90"/>
      <c r="N130" s="90"/>
      <c r="O130" s="90"/>
      <c r="P130" s="90"/>
      <c r="Q130" s="90"/>
      <c r="R130" s="90"/>
      <c r="S130" s="90"/>
      <c r="T130" s="90"/>
      <c r="U130" s="90"/>
      <c r="V130" s="90"/>
      <c r="W130" s="90"/>
      <c r="X130" s="90"/>
      <c r="Y130" s="90"/>
      <c r="Z130" s="90"/>
      <c r="AA130" s="90"/>
      <c r="AB130" s="90"/>
      <c r="AC130" s="90"/>
      <c r="AD130" s="90"/>
      <c r="AE130" s="90"/>
      <c r="AF130" s="90"/>
      <c r="AG130" s="90"/>
      <c r="AH130" s="90"/>
      <c r="AI130" s="90"/>
      <c r="AJ130" s="90"/>
      <c r="AK130" s="90"/>
      <c r="AL130" s="90"/>
      <c r="AM130" s="90"/>
      <c r="AN130" s="90"/>
      <c r="AO130" s="90"/>
      <c r="AP130" s="90"/>
      <c r="AQ130" s="90"/>
      <c r="AR130" s="90"/>
      <c r="AS130" s="85"/>
    </row>
    <row r="131" spans="1:45" ht="15" customHeight="1" x14ac:dyDescent="0.35">
      <c r="A131" s="90"/>
      <c r="B131" s="90"/>
      <c r="C131" s="90"/>
      <c r="D131" s="90"/>
      <c r="E131" s="90"/>
      <c r="F131" s="90"/>
      <c r="G131" s="90"/>
      <c r="H131" s="90"/>
      <c r="I131" s="90"/>
      <c r="J131" s="90"/>
      <c r="K131" s="90"/>
      <c r="L131" s="90"/>
      <c r="M131" s="90"/>
      <c r="N131" s="90"/>
      <c r="O131" s="90"/>
      <c r="P131" s="90"/>
      <c r="Q131" s="90"/>
      <c r="R131" s="90"/>
      <c r="S131" s="90"/>
      <c r="T131" s="90"/>
      <c r="U131" s="90"/>
      <c r="V131" s="90"/>
      <c r="W131" s="90"/>
      <c r="X131" s="90"/>
      <c r="Y131" s="90"/>
      <c r="Z131" s="90"/>
      <c r="AA131" s="90"/>
      <c r="AB131" s="90"/>
      <c r="AC131" s="90"/>
      <c r="AD131" s="90"/>
      <c r="AE131" s="90"/>
      <c r="AF131" s="90"/>
      <c r="AG131" s="90"/>
      <c r="AH131" s="90"/>
      <c r="AI131" s="90"/>
      <c r="AJ131" s="90"/>
      <c r="AK131" s="90"/>
      <c r="AL131" s="90"/>
      <c r="AM131" s="90"/>
      <c r="AN131" s="90"/>
      <c r="AO131" s="90"/>
      <c r="AP131" s="90"/>
      <c r="AQ131" s="90"/>
      <c r="AR131" s="90"/>
      <c r="AS131" s="85"/>
    </row>
    <row r="132" spans="1:45" ht="15" customHeight="1" x14ac:dyDescent="0.35">
      <c r="A132" s="90"/>
      <c r="B132" s="90"/>
      <c r="C132" s="90"/>
      <c r="D132" s="90"/>
      <c r="E132" s="90"/>
      <c r="F132" s="90"/>
      <c r="G132" s="90"/>
      <c r="H132" s="90"/>
      <c r="I132" s="90"/>
      <c r="J132" s="90"/>
      <c r="K132" s="90"/>
      <c r="L132" s="90"/>
      <c r="M132" s="90"/>
      <c r="N132" s="90"/>
      <c r="O132" s="90"/>
      <c r="P132" s="90"/>
      <c r="Q132" s="90"/>
      <c r="R132" s="90"/>
      <c r="S132" s="90"/>
      <c r="T132" s="90"/>
      <c r="U132" s="90"/>
      <c r="V132" s="90"/>
      <c r="W132" s="90"/>
      <c r="X132" s="90"/>
      <c r="Y132" s="90"/>
      <c r="Z132" s="90"/>
      <c r="AA132" s="90"/>
      <c r="AB132" s="90"/>
      <c r="AC132" s="90"/>
      <c r="AD132" s="90"/>
      <c r="AE132" s="90"/>
      <c r="AF132" s="90"/>
      <c r="AG132" s="90"/>
      <c r="AH132" s="90"/>
      <c r="AI132" s="90"/>
      <c r="AJ132" s="90"/>
      <c r="AK132" s="90"/>
      <c r="AL132" s="90"/>
      <c r="AM132" s="90"/>
      <c r="AN132" s="90"/>
      <c r="AO132" s="90"/>
      <c r="AP132" s="90"/>
      <c r="AQ132" s="90"/>
      <c r="AR132" s="90"/>
      <c r="AS132" s="85"/>
    </row>
    <row r="133" spans="1:45" ht="15" customHeight="1" x14ac:dyDescent="0.35">
      <c r="A133" s="90"/>
      <c r="B133" s="90"/>
      <c r="C133" s="90"/>
      <c r="D133" s="90"/>
      <c r="E133" s="90"/>
      <c r="F133" s="90"/>
      <c r="G133" s="90"/>
      <c r="H133" s="90"/>
      <c r="I133" s="90"/>
      <c r="J133" s="90"/>
      <c r="K133" s="90"/>
      <c r="L133" s="90"/>
      <c r="M133" s="90"/>
      <c r="N133" s="90"/>
      <c r="O133" s="90"/>
      <c r="P133" s="90"/>
      <c r="Q133" s="90"/>
      <c r="R133" s="90"/>
      <c r="S133" s="90"/>
      <c r="T133" s="90"/>
      <c r="U133" s="90"/>
      <c r="V133" s="90"/>
      <c r="W133" s="90"/>
      <c r="X133" s="90"/>
      <c r="Y133" s="90"/>
      <c r="Z133" s="90"/>
      <c r="AA133" s="90"/>
      <c r="AB133" s="90"/>
      <c r="AC133" s="90"/>
      <c r="AD133" s="90"/>
      <c r="AE133" s="90"/>
      <c r="AF133" s="90"/>
      <c r="AG133" s="90"/>
      <c r="AH133" s="90"/>
      <c r="AI133" s="90"/>
      <c r="AJ133" s="90"/>
      <c r="AK133" s="90"/>
      <c r="AL133" s="90"/>
      <c r="AM133" s="90"/>
      <c r="AN133" s="90"/>
      <c r="AO133" s="90"/>
      <c r="AP133" s="90"/>
      <c r="AQ133" s="90"/>
      <c r="AR133" s="90"/>
      <c r="AS133" s="85"/>
    </row>
    <row r="134" spans="1:45" ht="15" customHeight="1" x14ac:dyDescent="0.35">
      <c r="A134" s="90"/>
      <c r="B134" s="90"/>
      <c r="C134" s="90"/>
      <c r="D134" s="90"/>
      <c r="E134" s="90"/>
      <c r="F134" s="90"/>
      <c r="G134" s="90"/>
      <c r="H134" s="90"/>
      <c r="I134" s="90"/>
      <c r="J134" s="90"/>
      <c r="K134" s="90"/>
      <c r="L134" s="90"/>
      <c r="M134" s="90"/>
      <c r="N134" s="90"/>
      <c r="O134" s="90"/>
      <c r="P134" s="90"/>
      <c r="Q134" s="90"/>
      <c r="R134" s="90"/>
      <c r="S134" s="90"/>
      <c r="T134" s="90"/>
      <c r="U134" s="90"/>
      <c r="V134" s="90"/>
      <c r="W134" s="90"/>
      <c r="X134" s="90"/>
      <c r="Y134" s="90"/>
      <c r="Z134" s="90"/>
      <c r="AA134" s="90"/>
      <c r="AB134" s="90"/>
      <c r="AC134" s="90"/>
      <c r="AD134" s="90"/>
      <c r="AE134" s="90"/>
      <c r="AF134" s="90"/>
      <c r="AG134" s="90"/>
      <c r="AH134" s="90"/>
      <c r="AI134" s="90"/>
      <c r="AJ134" s="90"/>
      <c r="AK134" s="90"/>
      <c r="AL134" s="90"/>
      <c r="AM134" s="90"/>
      <c r="AN134" s="90"/>
      <c r="AO134" s="90"/>
      <c r="AP134" s="90"/>
      <c r="AQ134" s="90"/>
      <c r="AR134" s="90"/>
      <c r="AS134" s="85"/>
    </row>
    <row r="135" spans="1:45" ht="15" customHeight="1" x14ac:dyDescent="0.35">
      <c r="A135" s="90"/>
      <c r="B135" s="90"/>
      <c r="C135" s="90"/>
      <c r="D135" s="90"/>
      <c r="E135" s="90"/>
      <c r="F135" s="90"/>
      <c r="G135" s="90"/>
      <c r="H135" s="90"/>
      <c r="I135" s="90"/>
      <c r="J135" s="90"/>
      <c r="K135" s="90"/>
      <c r="L135" s="90"/>
      <c r="M135" s="90"/>
      <c r="N135" s="90"/>
      <c r="O135" s="90"/>
      <c r="P135" s="90"/>
      <c r="Q135" s="90"/>
      <c r="R135" s="90"/>
      <c r="S135" s="90"/>
      <c r="T135" s="90"/>
      <c r="U135" s="90"/>
      <c r="V135" s="90"/>
      <c r="W135" s="90"/>
      <c r="X135" s="90"/>
      <c r="Y135" s="90"/>
      <c r="Z135" s="90"/>
      <c r="AA135" s="90"/>
      <c r="AB135" s="90"/>
      <c r="AC135" s="90"/>
      <c r="AD135" s="90"/>
      <c r="AE135" s="90"/>
      <c r="AF135" s="90"/>
      <c r="AG135" s="90"/>
      <c r="AH135" s="90"/>
      <c r="AI135" s="90"/>
      <c r="AJ135" s="90"/>
      <c r="AK135" s="90"/>
      <c r="AL135" s="90"/>
      <c r="AM135" s="90"/>
      <c r="AN135" s="90"/>
      <c r="AO135" s="90"/>
      <c r="AP135" s="90"/>
      <c r="AQ135" s="90"/>
      <c r="AR135" s="90"/>
      <c r="AS135" s="85"/>
    </row>
    <row r="136" spans="1:45" ht="15" customHeight="1" x14ac:dyDescent="0.35">
      <c r="A136" s="90"/>
      <c r="B136" s="90"/>
      <c r="C136" s="90"/>
      <c r="D136" s="90"/>
      <c r="E136" s="90"/>
      <c r="F136" s="90"/>
      <c r="G136" s="90"/>
      <c r="H136" s="90"/>
      <c r="I136" s="90"/>
      <c r="J136" s="90"/>
      <c r="K136" s="90"/>
      <c r="L136" s="90"/>
      <c r="M136" s="90"/>
      <c r="N136" s="90"/>
      <c r="O136" s="90"/>
      <c r="P136" s="90"/>
      <c r="Q136" s="90"/>
      <c r="R136" s="90"/>
      <c r="S136" s="90"/>
      <c r="T136" s="90"/>
      <c r="U136" s="90"/>
      <c r="V136" s="90"/>
      <c r="W136" s="90"/>
      <c r="X136" s="90"/>
      <c r="Y136" s="90"/>
      <c r="Z136" s="90"/>
      <c r="AA136" s="90"/>
      <c r="AB136" s="90"/>
      <c r="AC136" s="90"/>
      <c r="AD136" s="90"/>
      <c r="AE136" s="90"/>
      <c r="AF136" s="90"/>
      <c r="AG136" s="90"/>
      <c r="AH136" s="90"/>
      <c r="AI136" s="90"/>
      <c r="AJ136" s="90"/>
      <c r="AK136" s="90"/>
      <c r="AL136" s="90"/>
      <c r="AM136" s="90"/>
      <c r="AN136" s="90"/>
      <c r="AO136" s="90"/>
      <c r="AP136" s="90"/>
      <c r="AQ136" s="90"/>
      <c r="AR136" s="90"/>
      <c r="AS136" s="85"/>
    </row>
    <row r="137" spans="1:45" ht="15" customHeight="1" x14ac:dyDescent="0.35">
      <c r="A137" s="90"/>
      <c r="B137" s="90"/>
      <c r="C137" s="90"/>
      <c r="D137" s="90"/>
      <c r="E137" s="90"/>
      <c r="F137" s="90"/>
      <c r="G137" s="90"/>
      <c r="H137" s="90"/>
      <c r="I137" s="90"/>
      <c r="J137" s="90"/>
      <c r="K137" s="90"/>
      <c r="L137" s="90"/>
      <c r="M137" s="90"/>
      <c r="N137" s="90"/>
      <c r="O137" s="90"/>
      <c r="P137" s="90"/>
      <c r="Q137" s="90"/>
      <c r="R137" s="90"/>
      <c r="S137" s="90"/>
      <c r="T137" s="90"/>
      <c r="U137" s="90"/>
      <c r="V137" s="90"/>
      <c r="W137" s="90"/>
      <c r="X137" s="90"/>
      <c r="Y137" s="90"/>
      <c r="Z137" s="90"/>
      <c r="AA137" s="90"/>
      <c r="AB137" s="90"/>
      <c r="AC137" s="90"/>
      <c r="AD137" s="90"/>
      <c r="AE137" s="90"/>
      <c r="AF137" s="90"/>
      <c r="AG137" s="90"/>
      <c r="AH137" s="90"/>
      <c r="AI137" s="90"/>
      <c r="AJ137" s="90"/>
      <c r="AK137" s="90"/>
      <c r="AL137" s="90"/>
      <c r="AM137" s="90"/>
      <c r="AN137" s="90"/>
      <c r="AO137" s="90"/>
      <c r="AP137" s="90"/>
      <c r="AQ137" s="90"/>
      <c r="AR137" s="90"/>
      <c r="AS137" s="85"/>
    </row>
    <row r="138" spans="1:45" ht="15" customHeight="1" x14ac:dyDescent="0.35">
      <c r="A138" s="90"/>
      <c r="B138" s="90"/>
      <c r="C138" s="90"/>
      <c r="D138" s="90"/>
      <c r="E138" s="90"/>
      <c r="F138" s="90"/>
      <c r="G138" s="90"/>
      <c r="H138" s="90"/>
      <c r="I138" s="90"/>
      <c r="J138" s="90"/>
      <c r="K138" s="90"/>
      <c r="L138" s="90"/>
      <c r="M138" s="90"/>
      <c r="N138" s="90"/>
      <c r="O138" s="90"/>
      <c r="P138" s="90"/>
      <c r="Q138" s="90"/>
      <c r="R138" s="90"/>
      <c r="S138" s="90"/>
      <c r="T138" s="90"/>
      <c r="U138" s="90"/>
      <c r="V138" s="90"/>
      <c r="W138" s="90"/>
      <c r="X138" s="90"/>
      <c r="Y138" s="90"/>
      <c r="Z138" s="90"/>
      <c r="AA138" s="90"/>
      <c r="AB138" s="90"/>
      <c r="AC138" s="90"/>
      <c r="AD138" s="90"/>
      <c r="AE138" s="90"/>
      <c r="AF138" s="90"/>
      <c r="AG138" s="90"/>
      <c r="AH138" s="90"/>
      <c r="AI138" s="90"/>
      <c r="AJ138" s="90"/>
      <c r="AK138" s="90"/>
      <c r="AL138" s="90"/>
      <c r="AM138" s="90"/>
      <c r="AN138" s="90"/>
      <c r="AO138" s="90"/>
      <c r="AP138" s="90"/>
      <c r="AQ138" s="90"/>
      <c r="AR138" s="90"/>
      <c r="AS138" s="85"/>
    </row>
    <row r="139" spans="1:45" ht="15" customHeight="1" x14ac:dyDescent="0.35">
      <c r="A139" s="90"/>
      <c r="B139" s="90"/>
      <c r="C139" s="90"/>
      <c r="D139" s="90"/>
      <c r="E139" s="90"/>
      <c r="F139" s="90"/>
      <c r="G139" s="90"/>
      <c r="H139" s="90"/>
      <c r="I139" s="90"/>
      <c r="J139" s="90"/>
      <c r="K139" s="90"/>
      <c r="L139" s="90"/>
      <c r="M139" s="90"/>
      <c r="N139" s="90"/>
      <c r="O139" s="90"/>
      <c r="P139" s="90"/>
      <c r="Q139" s="90"/>
      <c r="R139" s="90"/>
      <c r="S139" s="90"/>
      <c r="T139" s="90"/>
      <c r="U139" s="90"/>
      <c r="V139" s="90"/>
      <c r="W139" s="90"/>
      <c r="X139" s="90"/>
      <c r="Y139" s="90"/>
      <c r="Z139" s="90"/>
      <c r="AA139" s="90"/>
      <c r="AB139" s="90"/>
      <c r="AC139" s="90"/>
      <c r="AD139" s="90"/>
      <c r="AE139" s="90"/>
      <c r="AF139" s="90"/>
      <c r="AG139" s="90"/>
      <c r="AH139" s="90"/>
      <c r="AI139" s="90"/>
      <c r="AJ139" s="90"/>
      <c r="AK139" s="90"/>
      <c r="AL139" s="90"/>
      <c r="AM139" s="90"/>
      <c r="AN139" s="90"/>
      <c r="AO139" s="90"/>
      <c r="AP139" s="90"/>
      <c r="AQ139" s="90"/>
      <c r="AR139" s="90"/>
      <c r="AS139" s="85"/>
    </row>
    <row r="140" spans="1:45" ht="15" customHeight="1" x14ac:dyDescent="0.35">
      <c r="A140" s="90"/>
      <c r="B140" s="90"/>
      <c r="C140" s="90"/>
      <c r="D140" s="90"/>
      <c r="E140" s="90"/>
      <c r="F140" s="90"/>
      <c r="G140" s="90"/>
      <c r="H140" s="90"/>
      <c r="I140" s="90"/>
      <c r="J140" s="90"/>
      <c r="K140" s="90"/>
      <c r="L140" s="90"/>
      <c r="M140" s="90"/>
      <c r="N140" s="90"/>
      <c r="O140" s="90"/>
      <c r="P140" s="90"/>
      <c r="Q140" s="90"/>
      <c r="R140" s="90"/>
      <c r="S140" s="90"/>
      <c r="T140" s="90"/>
      <c r="U140" s="90"/>
      <c r="V140" s="90"/>
      <c r="W140" s="90"/>
      <c r="X140" s="90"/>
      <c r="Y140" s="90"/>
      <c r="Z140" s="90"/>
      <c r="AA140" s="90"/>
      <c r="AB140" s="90"/>
      <c r="AC140" s="90"/>
      <c r="AD140" s="90"/>
      <c r="AE140" s="90"/>
      <c r="AF140" s="90"/>
      <c r="AG140" s="90"/>
      <c r="AH140" s="90"/>
      <c r="AI140" s="90"/>
      <c r="AJ140" s="90"/>
      <c r="AK140" s="90"/>
      <c r="AL140" s="90"/>
      <c r="AM140" s="90"/>
      <c r="AN140" s="90"/>
      <c r="AO140" s="90"/>
      <c r="AP140" s="90"/>
      <c r="AQ140" s="90"/>
      <c r="AR140" s="90"/>
      <c r="AS140" s="85"/>
    </row>
    <row r="141" spans="1:45" ht="15" customHeight="1" x14ac:dyDescent="0.35">
      <c r="A141" s="90"/>
      <c r="B141" s="90"/>
      <c r="C141" s="90"/>
      <c r="D141" s="90"/>
      <c r="E141" s="90"/>
      <c r="F141" s="90"/>
      <c r="G141" s="90"/>
      <c r="H141" s="90"/>
      <c r="I141" s="90"/>
      <c r="J141" s="90"/>
      <c r="K141" s="90"/>
      <c r="L141" s="90"/>
      <c r="M141" s="90"/>
      <c r="N141" s="90"/>
      <c r="O141" s="90"/>
      <c r="P141" s="90"/>
      <c r="Q141" s="90"/>
      <c r="R141" s="90"/>
      <c r="S141" s="90"/>
      <c r="T141" s="90"/>
      <c r="U141" s="90"/>
      <c r="V141" s="90"/>
      <c r="W141" s="90"/>
      <c r="X141" s="90"/>
      <c r="Y141" s="90"/>
      <c r="Z141" s="90"/>
      <c r="AA141" s="90"/>
      <c r="AB141" s="90"/>
      <c r="AC141" s="90"/>
      <c r="AD141" s="90"/>
      <c r="AE141" s="90"/>
      <c r="AF141" s="90"/>
      <c r="AG141" s="90"/>
      <c r="AH141" s="90"/>
      <c r="AI141" s="90"/>
      <c r="AJ141" s="90"/>
      <c r="AK141" s="90"/>
      <c r="AL141" s="90"/>
      <c r="AM141" s="90"/>
      <c r="AN141" s="90"/>
      <c r="AO141" s="90"/>
      <c r="AP141" s="90"/>
      <c r="AQ141" s="90"/>
      <c r="AR141" s="90"/>
      <c r="AS141" s="85"/>
    </row>
    <row r="142" spans="1:45" ht="15" customHeight="1" x14ac:dyDescent="0.35">
      <c r="A142" s="90"/>
      <c r="B142" s="90"/>
      <c r="C142" s="90"/>
      <c r="D142" s="90"/>
      <c r="E142" s="90"/>
      <c r="F142" s="90"/>
      <c r="G142" s="90"/>
      <c r="H142" s="90"/>
      <c r="I142" s="90"/>
      <c r="J142" s="90"/>
      <c r="K142" s="90"/>
      <c r="L142" s="90"/>
      <c r="M142" s="90"/>
      <c r="N142" s="90"/>
      <c r="O142" s="90"/>
      <c r="P142" s="90"/>
      <c r="Q142" s="90"/>
      <c r="R142" s="90"/>
      <c r="S142" s="90"/>
      <c r="T142" s="90"/>
      <c r="U142" s="90"/>
      <c r="V142" s="90"/>
      <c r="W142" s="90"/>
      <c r="X142" s="90"/>
      <c r="Y142" s="90"/>
      <c r="Z142" s="90"/>
      <c r="AA142" s="90"/>
      <c r="AB142" s="90"/>
      <c r="AC142" s="90"/>
      <c r="AD142" s="90"/>
      <c r="AE142" s="90"/>
      <c r="AF142" s="90"/>
      <c r="AG142" s="90"/>
      <c r="AH142" s="90"/>
      <c r="AI142" s="90"/>
      <c r="AJ142" s="90"/>
      <c r="AK142" s="90"/>
      <c r="AL142" s="90"/>
      <c r="AM142" s="90"/>
      <c r="AN142" s="90"/>
      <c r="AO142" s="90"/>
      <c r="AP142" s="90"/>
      <c r="AQ142" s="90"/>
      <c r="AR142" s="90"/>
      <c r="AS142" s="85"/>
    </row>
    <row r="143" spans="1:45" ht="15" customHeight="1" x14ac:dyDescent="0.35">
      <c r="A143" s="90"/>
      <c r="B143" s="90"/>
      <c r="C143" s="90"/>
      <c r="D143" s="90"/>
      <c r="E143" s="90"/>
      <c r="F143" s="90"/>
      <c r="G143" s="90"/>
      <c r="H143" s="90"/>
      <c r="I143" s="90"/>
      <c r="J143" s="90"/>
      <c r="K143" s="90"/>
      <c r="L143" s="90"/>
      <c r="M143" s="90"/>
      <c r="N143" s="90"/>
      <c r="O143" s="90"/>
      <c r="P143" s="90"/>
      <c r="Q143" s="90"/>
      <c r="R143" s="90"/>
      <c r="S143" s="90"/>
      <c r="T143" s="90"/>
      <c r="U143" s="90"/>
      <c r="V143" s="90"/>
      <c r="W143" s="90"/>
      <c r="X143" s="90"/>
      <c r="Y143" s="90"/>
      <c r="Z143" s="90"/>
      <c r="AA143" s="90"/>
      <c r="AB143" s="90"/>
      <c r="AC143" s="90"/>
      <c r="AD143" s="90"/>
      <c r="AE143" s="90"/>
      <c r="AF143" s="90"/>
      <c r="AG143" s="90"/>
      <c r="AH143" s="90"/>
      <c r="AI143" s="90"/>
      <c r="AJ143" s="90"/>
      <c r="AK143" s="90"/>
      <c r="AL143" s="90"/>
      <c r="AM143" s="90"/>
      <c r="AN143" s="90"/>
      <c r="AO143" s="90"/>
      <c r="AP143" s="90"/>
      <c r="AQ143" s="90"/>
      <c r="AR143" s="90"/>
      <c r="AS143" s="85"/>
    </row>
    <row r="144" spans="1:45" ht="15" customHeight="1" x14ac:dyDescent="0.35">
      <c r="A144" s="90"/>
      <c r="B144" s="90"/>
      <c r="C144" s="90"/>
      <c r="D144" s="90"/>
      <c r="E144" s="90"/>
      <c r="F144" s="90"/>
      <c r="G144" s="90"/>
      <c r="H144" s="90"/>
      <c r="I144" s="90"/>
      <c r="J144" s="90"/>
      <c r="K144" s="90"/>
      <c r="L144" s="90"/>
      <c r="M144" s="90"/>
      <c r="N144" s="90"/>
      <c r="O144" s="90"/>
      <c r="P144" s="90"/>
      <c r="Q144" s="90"/>
      <c r="R144" s="90"/>
      <c r="S144" s="90"/>
      <c r="T144" s="90"/>
      <c r="U144" s="90"/>
      <c r="V144" s="90"/>
      <c r="W144" s="90"/>
      <c r="X144" s="90"/>
      <c r="Y144" s="90"/>
      <c r="Z144" s="90"/>
      <c r="AA144" s="90"/>
      <c r="AB144" s="90"/>
      <c r="AC144" s="90"/>
      <c r="AD144" s="90"/>
      <c r="AE144" s="90"/>
      <c r="AF144" s="90"/>
      <c r="AG144" s="90"/>
      <c r="AH144" s="90"/>
      <c r="AI144" s="90"/>
      <c r="AJ144" s="90"/>
      <c r="AK144" s="90"/>
      <c r="AL144" s="90"/>
      <c r="AM144" s="90"/>
      <c r="AN144" s="90"/>
      <c r="AO144" s="90"/>
      <c r="AP144" s="90"/>
      <c r="AQ144" s="90"/>
      <c r="AR144" s="90"/>
      <c r="AS144" s="85"/>
    </row>
    <row r="145" spans="1:45" ht="15" customHeight="1" x14ac:dyDescent="0.35">
      <c r="A145" s="90"/>
      <c r="B145" s="90"/>
      <c r="C145" s="90"/>
      <c r="D145" s="90"/>
      <c r="E145" s="90"/>
      <c r="F145" s="90"/>
      <c r="G145" s="90"/>
      <c r="H145" s="90"/>
      <c r="I145" s="90"/>
      <c r="J145" s="90"/>
      <c r="K145" s="90"/>
      <c r="L145" s="90"/>
      <c r="M145" s="90"/>
      <c r="N145" s="90"/>
      <c r="O145" s="90"/>
      <c r="P145" s="90"/>
      <c r="Q145" s="90"/>
      <c r="R145" s="90"/>
      <c r="S145" s="90"/>
      <c r="T145" s="90"/>
      <c r="U145" s="90"/>
      <c r="V145" s="90"/>
      <c r="W145" s="90"/>
      <c r="X145" s="90"/>
      <c r="Y145" s="90"/>
      <c r="Z145" s="90"/>
      <c r="AA145" s="90"/>
      <c r="AB145" s="90"/>
      <c r="AC145" s="90"/>
      <c r="AD145" s="90"/>
      <c r="AE145" s="90"/>
      <c r="AF145" s="90"/>
      <c r="AG145" s="90"/>
      <c r="AH145" s="90"/>
      <c r="AI145" s="90"/>
      <c r="AJ145" s="90"/>
      <c r="AK145" s="90"/>
      <c r="AL145" s="90"/>
      <c r="AM145" s="90"/>
      <c r="AN145" s="90"/>
      <c r="AO145" s="90"/>
      <c r="AP145" s="90"/>
      <c r="AQ145" s="90"/>
      <c r="AR145" s="90"/>
      <c r="AS145" s="85"/>
    </row>
    <row r="146" spans="1:45" ht="15" customHeight="1" x14ac:dyDescent="0.35">
      <c r="A146" s="90"/>
      <c r="B146" s="90"/>
      <c r="C146" s="90"/>
      <c r="D146" s="90"/>
      <c r="E146" s="90"/>
      <c r="F146" s="90"/>
      <c r="G146" s="90"/>
      <c r="H146" s="90"/>
      <c r="I146" s="90"/>
      <c r="J146" s="90"/>
      <c r="K146" s="90"/>
      <c r="L146" s="90"/>
      <c r="M146" s="90"/>
      <c r="N146" s="90"/>
      <c r="O146" s="90"/>
      <c r="P146" s="90"/>
      <c r="Q146" s="90"/>
      <c r="R146" s="90"/>
      <c r="S146" s="90"/>
      <c r="T146" s="90"/>
      <c r="U146" s="90"/>
      <c r="V146" s="90"/>
      <c r="W146" s="90"/>
      <c r="X146" s="90"/>
      <c r="Y146" s="90"/>
      <c r="Z146" s="90"/>
      <c r="AA146" s="90"/>
      <c r="AB146" s="90"/>
      <c r="AC146" s="90"/>
      <c r="AD146" s="90"/>
      <c r="AE146" s="90"/>
      <c r="AF146" s="90"/>
      <c r="AG146" s="90"/>
      <c r="AH146" s="90"/>
      <c r="AI146" s="90"/>
      <c r="AJ146" s="90"/>
      <c r="AK146" s="90"/>
      <c r="AL146" s="90"/>
      <c r="AM146" s="90"/>
      <c r="AN146" s="90"/>
      <c r="AO146" s="90"/>
      <c r="AP146" s="90"/>
      <c r="AQ146" s="90"/>
      <c r="AR146" s="90"/>
      <c r="AS146" s="85"/>
    </row>
    <row r="147" spans="1:45" ht="15" customHeight="1" x14ac:dyDescent="0.35">
      <c r="A147" s="90"/>
      <c r="B147" s="90"/>
      <c r="C147" s="90"/>
      <c r="D147" s="90"/>
      <c r="E147" s="90"/>
      <c r="F147" s="90"/>
      <c r="G147" s="90"/>
      <c r="H147" s="90"/>
      <c r="I147" s="90"/>
      <c r="J147" s="90"/>
      <c r="K147" s="90"/>
      <c r="L147" s="90"/>
      <c r="M147" s="90"/>
      <c r="N147" s="90"/>
      <c r="O147" s="90"/>
      <c r="P147" s="90"/>
      <c r="Q147" s="90"/>
      <c r="R147" s="90"/>
      <c r="S147" s="90"/>
      <c r="T147" s="90"/>
      <c r="U147" s="90"/>
      <c r="V147" s="90"/>
      <c r="W147" s="90"/>
      <c r="X147" s="90"/>
      <c r="Y147" s="90"/>
      <c r="Z147" s="90"/>
      <c r="AA147" s="90"/>
      <c r="AB147" s="90"/>
      <c r="AC147" s="90"/>
      <c r="AD147" s="90"/>
      <c r="AE147" s="90"/>
      <c r="AF147" s="90"/>
      <c r="AG147" s="90"/>
      <c r="AH147" s="90"/>
      <c r="AI147" s="90"/>
      <c r="AJ147" s="90"/>
      <c r="AK147" s="90"/>
      <c r="AL147" s="90"/>
      <c r="AM147" s="90"/>
      <c r="AN147" s="90"/>
      <c r="AO147" s="90"/>
      <c r="AP147" s="90"/>
      <c r="AQ147" s="90"/>
      <c r="AR147" s="90"/>
      <c r="AS147" s="85"/>
    </row>
    <row r="148" spans="1:45" ht="15" customHeight="1" x14ac:dyDescent="0.35">
      <c r="A148" s="90"/>
      <c r="B148" s="90"/>
      <c r="C148" s="90"/>
      <c r="D148" s="90"/>
      <c r="E148" s="90"/>
      <c r="F148" s="90"/>
      <c r="G148" s="90"/>
      <c r="H148" s="90"/>
      <c r="I148" s="90"/>
      <c r="J148" s="90"/>
      <c r="K148" s="90"/>
      <c r="L148" s="90"/>
      <c r="M148" s="90"/>
      <c r="N148" s="90"/>
      <c r="O148" s="90"/>
      <c r="P148" s="90"/>
      <c r="Q148" s="90"/>
      <c r="R148" s="90"/>
      <c r="S148" s="90"/>
      <c r="T148" s="90"/>
      <c r="U148" s="90"/>
      <c r="V148" s="90"/>
      <c r="W148" s="90"/>
      <c r="X148" s="90"/>
      <c r="Y148" s="90"/>
      <c r="Z148" s="90"/>
      <c r="AA148" s="90"/>
      <c r="AB148" s="90"/>
      <c r="AC148" s="90"/>
      <c r="AD148" s="90"/>
      <c r="AE148" s="90"/>
      <c r="AF148" s="90"/>
      <c r="AG148" s="90"/>
      <c r="AH148" s="90"/>
      <c r="AI148" s="90"/>
      <c r="AJ148" s="90"/>
      <c r="AK148" s="90"/>
      <c r="AL148" s="90"/>
      <c r="AM148" s="90"/>
      <c r="AN148" s="90"/>
      <c r="AO148" s="90"/>
      <c r="AP148" s="90"/>
      <c r="AQ148" s="90"/>
      <c r="AR148" s="90"/>
      <c r="AS148" s="85"/>
    </row>
    <row r="149" spans="1:45" ht="15" customHeight="1" x14ac:dyDescent="0.35">
      <c r="A149" s="90"/>
      <c r="B149" s="90"/>
      <c r="C149" s="90"/>
      <c r="D149" s="90"/>
      <c r="E149" s="90"/>
      <c r="F149" s="90"/>
      <c r="G149" s="90"/>
      <c r="H149" s="90"/>
      <c r="I149" s="90"/>
      <c r="J149" s="90"/>
      <c r="K149" s="90"/>
      <c r="L149" s="90"/>
      <c r="M149" s="90"/>
      <c r="N149" s="90"/>
      <c r="O149" s="90"/>
      <c r="P149" s="90"/>
      <c r="Q149" s="90"/>
      <c r="R149" s="90"/>
      <c r="S149" s="90"/>
      <c r="T149" s="90"/>
      <c r="U149" s="90"/>
      <c r="V149" s="90"/>
      <c r="W149" s="90"/>
      <c r="X149" s="90"/>
      <c r="Y149" s="90"/>
      <c r="Z149" s="90"/>
      <c r="AA149" s="90"/>
      <c r="AB149" s="90"/>
      <c r="AC149" s="90"/>
      <c r="AD149" s="90"/>
      <c r="AE149" s="90"/>
      <c r="AF149" s="90"/>
      <c r="AG149" s="90"/>
      <c r="AH149" s="90"/>
      <c r="AI149" s="90"/>
      <c r="AJ149" s="90"/>
      <c r="AK149" s="90"/>
      <c r="AL149" s="90"/>
      <c r="AM149" s="90"/>
      <c r="AN149" s="90"/>
      <c r="AO149" s="90"/>
      <c r="AP149" s="90"/>
      <c r="AQ149" s="90"/>
      <c r="AR149" s="90"/>
      <c r="AS149" s="85"/>
    </row>
    <row r="150" spans="1:45" ht="15" customHeight="1" x14ac:dyDescent="0.35">
      <c r="A150" s="90"/>
      <c r="B150" s="90"/>
      <c r="C150" s="90"/>
      <c r="D150" s="90"/>
      <c r="E150" s="90"/>
      <c r="F150" s="90"/>
      <c r="G150" s="90"/>
      <c r="H150" s="90"/>
      <c r="I150" s="90"/>
      <c r="J150" s="90"/>
      <c r="K150" s="90"/>
      <c r="L150" s="90"/>
      <c r="M150" s="90"/>
      <c r="N150" s="90"/>
      <c r="O150" s="90"/>
      <c r="P150" s="90"/>
      <c r="Q150" s="90"/>
      <c r="R150" s="90"/>
      <c r="S150" s="90"/>
      <c r="T150" s="90"/>
      <c r="U150" s="90"/>
      <c r="V150" s="90"/>
      <c r="W150" s="90"/>
      <c r="X150" s="90"/>
      <c r="Y150" s="90"/>
      <c r="Z150" s="90"/>
      <c r="AA150" s="90"/>
      <c r="AB150" s="90"/>
      <c r="AC150" s="90"/>
      <c r="AD150" s="90"/>
      <c r="AE150" s="90"/>
      <c r="AF150" s="90"/>
      <c r="AG150" s="90"/>
      <c r="AH150" s="90"/>
      <c r="AI150" s="90"/>
      <c r="AJ150" s="90"/>
      <c r="AK150" s="90"/>
      <c r="AL150" s="90"/>
      <c r="AM150" s="90"/>
      <c r="AN150" s="90"/>
      <c r="AO150" s="90"/>
      <c r="AP150" s="90"/>
      <c r="AQ150" s="90"/>
      <c r="AR150" s="90"/>
      <c r="AS150" s="85"/>
    </row>
    <row r="151" spans="1:45" ht="15" customHeight="1" x14ac:dyDescent="0.35">
      <c r="A151" s="90"/>
      <c r="B151" s="90"/>
      <c r="C151" s="90"/>
      <c r="D151" s="90"/>
      <c r="E151" s="90"/>
      <c r="F151" s="90"/>
      <c r="G151" s="90"/>
      <c r="H151" s="90"/>
      <c r="I151" s="90"/>
      <c r="J151" s="90"/>
      <c r="K151" s="90"/>
      <c r="L151" s="90"/>
      <c r="M151" s="90"/>
      <c r="N151" s="90"/>
      <c r="O151" s="90"/>
      <c r="P151" s="90"/>
      <c r="Q151" s="90"/>
      <c r="R151" s="90"/>
      <c r="S151" s="90"/>
      <c r="T151" s="90"/>
      <c r="U151" s="90"/>
      <c r="V151" s="90"/>
      <c r="W151" s="90"/>
      <c r="X151" s="90"/>
      <c r="Y151" s="90"/>
      <c r="Z151" s="90"/>
      <c r="AA151" s="90"/>
      <c r="AB151" s="90"/>
      <c r="AC151" s="90"/>
      <c r="AD151" s="90"/>
      <c r="AE151" s="90"/>
      <c r="AF151" s="90"/>
      <c r="AG151" s="90"/>
      <c r="AH151" s="90"/>
      <c r="AI151" s="90"/>
      <c r="AJ151" s="90"/>
      <c r="AK151" s="90"/>
      <c r="AL151" s="90"/>
      <c r="AM151" s="90"/>
      <c r="AN151" s="90"/>
      <c r="AO151" s="90"/>
      <c r="AP151" s="90"/>
      <c r="AQ151" s="90"/>
      <c r="AR151" s="90"/>
      <c r="AS151" s="85"/>
    </row>
    <row r="152" spans="1:45" ht="15" customHeight="1" x14ac:dyDescent="0.35">
      <c r="A152" s="90"/>
      <c r="B152" s="90"/>
      <c r="C152" s="90"/>
      <c r="D152" s="90"/>
      <c r="E152" s="90"/>
      <c r="F152" s="90"/>
      <c r="G152" s="90"/>
      <c r="H152" s="90"/>
      <c r="I152" s="90"/>
      <c r="J152" s="90"/>
      <c r="K152" s="90"/>
      <c r="L152" s="90"/>
      <c r="M152" s="90"/>
      <c r="N152" s="90"/>
      <c r="O152" s="90"/>
      <c r="P152" s="90"/>
      <c r="Q152" s="90"/>
      <c r="R152" s="90"/>
      <c r="S152" s="90"/>
      <c r="T152" s="90"/>
      <c r="U152" s="90"/>
      <c r="V152" s="90"/>
      <c r="W152" s="90"/>
      <c r="X152" s="90"/>
      <c r="Y152" s="90"/>
      <c r="Z152" s="90"/>
      <c r="AA152" s="90"/>
      <c r="AB152" s="90"/>
      <c r="AC152" s="90"/>
      <c r="AD152" s="90"/>
      <c r="AE152" s="90"/>
      <c r="AF152" s="90"/>
      <c r="AG152" s="90"/>
      <c r="AH152" s="90"/>
      <c r="AI152" s="90"/>
      <c r="AJ152" s="90"/>
      <c r="AK152" s="90"/>
      <c r="AL152" s="90"/>
      <c r="AM152" s="90"/>
      <c r="AN152" s="90"/>
      <c r="AO152" s="90"/>
      <c r="AP152" s="90"/>
      <c r="AQ152" s="90"/>
      <c r="AR152" s="90"/>
      <c r="AS152" s="85"/>
    </row>
    <row r="153" spans="1:45" ht="15" customHeight="1" x14ac:dyDescent="0.35">
      <c r="A153" s="90"/>
      <c r="B153" s="90"/>
      <c r="C153" s="90"/>
      <c r="D153" s="90"/>
      <c r="E153" s="90"/>
      <c r="F153" s="90"/>
      <c r="G153" s="90"/>
      <c r="H153" s="90"/>
      <c r="I153" s="90"/>
      <c r="J153" s="90"/>
      <c r="K153" s="90"/>
      <c r="L153" s="90"/>
      <c r="M153" s="90"/>
      <c r="N153" s="90"/>
      <c r="O153" s="90"/>
      <c r="P153" s="90"/>
      <c r="Q153" s="90"/>
      <c r="R153" s="90"/>
      <c r="S153" s="90"/>
      <c r="T153" s="90"/>
      <c r="U153" s="90"/>
      <c r="V153" s="90"/>
      <c r="W153" s="90"/>
      <c r="X153" s="90"/>
      <c r="Y153" s="90"/>
      <c r="Z153" s="90"/>
      <c r="AA153" s="90"/>
      <c r="AB153" s="90"/>
      <c r="AC153" s="90"/>
      <c r="AD153" s="90"/>
      <c r="AE153" s="90"/>
      <c r="AF153" s="90"/>
      <c r="AG153" s="90"/>
      <c r="AH153" s="90"/>
      <c r="AI153" s="90"/>
      <c r="AJ153" s="90"/>
      <c r="AK153" s="90"/>
      <c r="AL153" s="90"/>
      <c r="AM153" s="90"/>
      <c r="AN153" s="90"/>
      <c r="AO153" s="90"/>
      <c r="AP153" s="90"/>
      <c r="AQ153" s="90"/>
      <c r="AR153" s="90"/>
      <c r="AS153" s="85"/>
    </row>
    <row r="154" spans="1:45" ht="15" customHeight="1" x14ac:dyDescent="0.35">
      <c r="A154" s="90"/>
      <c r="B154" s="90"/>
      <c r="C154" s="90"/>
      <c r="D154" s="90"/>
      <c r="E154" s="90"/>
      <c r="F154" s="90"/>
      <c r="G154" s="90"/>
      <c r="H154" s="90"/>
      <c r="I154" s="90"/>
      <c r="J154" s="90"/>
      <c r="K154" s="90"/>
      <c r="L154" s="90"/>
      <c r="M154" s="90"/>
      <c r="N154" s="90"/>
      <c r="O154" s="90"/>
      <c r="P154" s="90"/>
      <c r="Q154" s="90"/>
      <c r="R154" s="90"/>
      <c r="S154" s="90"/>
      <c r="T154" s="90"/>
      <c r="U154" s="90"/>
      <c r="V154" s="90"/>
      <c r="W154" s="90"/>
      <c r="X154" s="90"/>
      <c r="Y154" s="90"/>
      <c r="Z154" s="90"/>
      <c r="AA154" s="90"/>
      <c r="AB154" s="90"/>
      <c r="AC154" s="90"/>
      <c r="AD154" s="90"/>
      <c r="AE154" s="90"/>
      <c r="AF154" s="90"/>
      <c r="AG154" s="90"/>
      <c r="AH154" s="90"/>
      <c r="AI154" s="90"/>
      <c r="AJ154" s="90"/>
      <c r="AK154" s="90"/>
      <c r="AL154" s="90"/>
      <c r="AM154" s="90"/>
      <c r="AN154" s="90"/>
      <c r="AO154" s="90"/>
      <c r="AP154" s="90"/>
      <c r="AQ154" s="90"/>
      <c r="AR154" s="90"/>
      <c r="AS154" s="85"/>
    </row>
    <row r="155" spans="1:45" ht="15" customHeight="1" x14ac:dyDescent="0.35">
      <c r="A155" s="90"/>
      <c r="B155" s="90"/>
      <c r="C155" s="90"/>
      <c r="D155" s="90"/>
      <c r="E155" s="90"/>
      <c r="F155" s="90"/>
      <c r="G155" s="90"/>
      <c r="H155" s="90"/>
      <c r="I155" s="90"/>
      <c r="J155" s="90"/>
      <c r="K155" s="90"/>
      <c r="L155" s="90"/>
      <c r="M155" s="90"/>
      <c r="N155" s="90"/>
      <c r="O155" s="90"/>
      <c r="P155" s="90"/>
      <c r="Q155" s="90"/>
      <c r="R155" s="90"/>
      <c r="S155" s="90"/>
      <c r="T155" s="90"/>
      <c r="U155" s="90"/>
      <c r="V155" s="90"/>
      <c r="W155" s="90"/>
      <c r="X155" s="90"/>
      <c r="Y155" s="90"/>
      <c r="Z155" s="90"/>
      <c r="AA155" s="90"/>
      <c r="AB155" s="90"/>
      <c r="AC155" s="90"/>
      <c r="AD155" s="90"/>
      <c r="AE155" s="90"/>
      <c r="AF155" s="90"/>
      <c r="AG155" s="90"/>
      <c r="AH155" s="90"/>
      <c r="AI155" s="90"/>
      <c r="AJ155" s="90"/>
      <c r="AK155" s="90"/>
      <c r="AL155" s="90"/>
      <c r="AM155" s="90"/>
      <c r="AN155" s="90"/>
      <c r="AO155" s="90"/>
      <c r="AP155" s="90"/>
      <c r="AQ155" s="90"/>
      <c r="AR155" s="90"/>
      <c r="AS155" s="85"/>
    </row>
    <row r="156" spans="1:45" ht="15" customHeight="1" x14ac:dyDescent="0.35">
      <c r="A156" s="90"/>
      <c r="B156" s="90"/>
      <c r="C156" s="90"/>
      <c r="D156" s="90"/>
      <c r="E156" s="90"/>
      <c r="F156" s="90"/>
      <c r="G156" s="90"/>
      <c r="H156" s="90"/>
      <c r="I156" s="90"/>
      <c r="J156" s="90"/>
      <c r="K156" s="90"/>
      <c r="L156" s="90"/>
      <c r="M156" s="90"/>
      <c r="N156" s="90"/>
      <c r="O156" s="90"/>
      <c r="P156" s="90"/>
      <c r="Q156" s="90"/>
      <c r="R156" s="90"/>
      <c r="S156" s="90"/>
      <c r="T156" s="90"/>
      <c r="U156" s="90"/>
      <c r="V156" s="90"/>
      <c r="W156" s="90"/>
      <c r="X156" s="90"/>
      <c r="Y156" s="90"/>
      <c r="Z156" s="90"/>
      <c r="AA156" s="90"/>
      <c r="AB156" s="90"/>
      <c r="AC156" s="90"/>
      <c r="AD156" s="90"/>
      <c r="AE156" s="90"/>
      <c r="AF156" s="90"/>
      <c r="AG156" s="90"/>
      <c r="AH156" s="90"/>
      <c r="AI156" s="90"/>
      <c r="AJ156" s="90"/>
      <c r="AK156" s="90"/>
      <c r="AL156" s="90"/>
      <c r="AM156" s="90"/>
      <c r="AN156" s="90"/>
      <c r="AO156" s="90"/>
      <c r="AP156" s="90"/>
      <c r="AQ156" s="90"/>
      <c r="AR156" s="90"/>
      <c r="AS156" s="85"/>
    </row>
    <row r="157" spans="1:45" ht="15" customHeight="1" x14ac:dyDescent="0.35">
      <c r="A157" s="90"/>
      <c r="B157" s="90"/>
      <c r="C157" s="90"/>
      <c r="D157" s="90"/>
      <c r="E157" s="90"/>
      <c r="F157" s="90"/>
      <c r="G157" s="90"/>
      <c r="H157" s="90"/>
      <c r="I157" s="90"/>
      <c r="J157" s="90"/>
      <c r="K157" s="90"/>
      <c r="L157" s="90"/>
      <c r="M157" s="90"/>
      <c r="N157" s="90"/>
      <c r="O157" s="90"/>
      <c r="P157" s="90"/>
      <c r="Q157" s="90"/>
      <c r="R157" s="90"/>
      <c r="S157" s="90"/>
      <c r="T157" s="90"/>
      <c r="U157" s="90"/>
      <c r="V157" s="90"/>
      <c r="W157" s="90"/>
      <c r="X157" s="90"/>
      <c r="Y157" s="90"/>
      <c r="Z157" s="90"/>
      <c r="AA157" s="90"/>
      <c r="AB157" s="90"/>
      <c r="AC157" s="90"/>
      <c r="AD157" s="90"/>
      <c r="AE157" s="90"/>
      <c r="AF157" s="90"/>
      <c r="AG157" s="90"/>
      <c r="AH157" s="90"/>
      <c r="AI157" s="90"/>
      <c r="AJ157" s="90"/>
      <c r="AK157" s="90"/>
      <c r="AL157" s="90"/>
      <c r="AM157" s="90"/>
      <c r="AN157" s="90"/>
      <c r="AO157" s="90"/>
      <c r="AP157" s="90"/>
      <c r="AQ157" s="90"/>
      <c r="AR157" s="90"/>
      <c r="AS157" s="85"/>
    </row>
    <row r="158" spans="1:45" ht="15" customHeight="1" x14ac:dyDescent="0.35">
      <c r="A158" s="90"/>
      <c r="B158" s="90"/>
      <c r="C158" s="90"/>
      <c r="D158" s="90"/>
      <c r="E158" s="90"/>
      <c r="F158" s="90"/>
      <c r="G158" s="90"/>
      <c r="H158" s="90"/>
      <c r="I158" s="90"/>
      <c r="J158" s="90"/>
      <c r="K158" s="90"/>
      <c r="L158" s="90"/>
      <c r="M158" s="90"/>
      <c r="N158" s="90"/>
      <c r="O158" s="90"/>
      <c r="P158" s="90"/>
      <c r="Q158" s="90"/>
      <c r="R158" s="90"/>
      <c r="S158" s="90"/>
      <c r="T158" s="90"/>
      <c r="U158" s="90"/>
      <c r="V158" s="90"/>
      <c r="W158" s="90"/>
      <c r="X158" s="90"/>
      <c r="Y158" s="90"/>
      <c r="Z158" s="90"/>
      <c r="AA158" s="90"/>
      <c r="AB158" s="90"/>
      <c r="AC158" s="90"/>
      <c r="AD158" s="90"/>
      <c r="AE158" s="90"/>
      <c r="AF158" s="90"/>
      <c r="AG158" s="90"/>
      <c r="AH158" s="90"/>
      <c r="AI158" s="90"/>
      <c r="AJ158" s="90"/>
      <c r="AK158" s="90"/>
      <c r="AL158" s="90"/>
      <c r="AM158" s="90"/>
      <c r="AN158" s="90"/>
      <c r="AO158" s="90"/>
      <c r="AP158" s="90"/>
      <c r="AQ158" s="90"/>
      <c r="AR158" s="90"/>
      <c r="AS158" s="85"/>
    </row>
    <row r="159" spans="1:45" ht="15" customHeight="1" x14ac:dyDescent="0.35">
      <c r="A159" s="90"/>
      <c r="B159" s="90"/>
      <c r="C159" s="90"/>
      <c r="D159" s="90"/>
      <c r="E159" s="90"/>
      <c r="F159" s="90"/>
      <c r="G159" s="90"/>
      <c r="H159" s="90"/>
      <c r="I159" s="90"/>
      <c r="J159" s="90"/>
      <c r="K159" s="90"/>
      <c r="L159" s="90"/>
      <c r="M159" s="90"/>
      <c r="N159" s="90"/>
      <c r="O159" s="90"/>
      <c r="P159" s="90"/>
      <c r="Q159" s="90"/>
      <c r="R159" s="90"/>
      <c r="S159" s="90"/>
      <c r="T159" s="90"/>
      <c r="U159" s="90"/>
      <c r="V159" s="90"/>
      <c r="W159" s="90"/>
      <c r="X159" s="90"/>
      <c r="Y159" s="90"/>
      <c r="Z159" s="90"/>
      <c r="AA159" s="90"/>
      <c r="AB159" s="90"/>
      <c r="AC159" s="90"/>
      <c r="AD159" s="90"/>
      <c r="AE159" s="90"/>
      <c r="AF159" s="90"/>
      <c r="AG159" s="90"/>
      <c r="AH159" s="90"/>
      <c r="AI159" s="90"/>
      <c r="AJ159" s="90"/>
      <c r="AK159" s="90"/>
      <c r="AL159" s="90"/>
      <c r="AM159" s="90"/>
      <c r="AN159" s="90"/>
      <c r="AO159" s="90"/>
      <c r="AP159" s="90"/>
      <c r="AQ159" s="90"/>
      <c r="AR159" s="90"/>
      <c r="AS159" s="85"/>
    </row>
    <row r="160" spans="1:45" ht="15" customHeight="1" x14ac:dyDescent="0.35">
      <c r="A160" s="90"/>
      <c r="B160" s="90"/>
      <c r="C160" s="90"/>
      <c r="D160" s="90"/>
      <c r="E160" s="90"/>
      <c r="F160" s="90"/>
      <c r="G160" s="90"/>
      <c r="H160" s="90"/>
      <c r="I160" s="90"/>
      <c r="J160" s="90"/>
      <c r="K160" s="90"/>
      <c r="L160" s="90"/>
      <c r="M160" s="90"/>
      <c r="N160" s="90"/>
      <c r="O160" s="90"/>
      <c r="P160" s="90"/>
      <c r="Q160" s="90"/>
      <c r="R160" s="90"/>
      <c r="S160" s="90"/>
      <c r="T160" s="90"/>
      <c r="U160" s="90"/>
      <c r="V160" s="90"/>
      <c r="W160" s="90"/>
      <c r="X160" s="90"/>
      <c r="Y160" s="90"/>
      <c r="Z160" s="90"/>
      <c r="AA160" s="90"/>
      <c r="AB160" s="90"/>
      <c r="AC160" s="90"/>
      <c r="AD160" s="90"/>
      <c r="AE160" s="90"/>
      <c r="AF160" s="90"/>
      <c r="AG160" s="90"/>
      <c r="AH160" s="90"/>
      <c r="AI160" s="90"/>
      <c r="AJ160" s="90"/>
      <c r="AK160" s="90"/>
      <c r="AL160" s="90"/>
      <c r="AM160" s="90"/>
      <c r="AN160" s="90"/>
      <c r="AO160" s="90"/>
      <c r="AP160" s="90"/>
      <c r="AQ160" s="90"/>
      <c r="AR160" s="90"/>
      <c r="AS160" s="85"/>
    </row>
    <row r="161" spans="1:45" ht="15" customHeight="1" x14ac:dyDescent="0.35">
      <c r="A161" s="90"/>
      <c r="B161" s="90"/>
      <c r="C161" s="90"/>
      <c r="D161" s="90"/>
      <c r="E161" s="90"/>
      <c r="F161" s="90"/>
      <c r="G161" s="90"/>
      <c r="H161" s="90"/>
      <c r="I161" s="90"/>
      <c r="J161" s="90"/>
      <c r="K161" s="90"/>
      <c r="L161" s="90"/>
      <c r="M161" s="90"/>
      <c r="N161" s="90"/>
      <c r="O161" s="90"/>
      <c r="P161" s="90"/>
      <c r="Q161" s="90"/>
      <c r="R161" s="90"/>
      <c r="S161" s="90"/>
      <c r="T161" s="90"/>
      <c r="U161" s="90"/>
      <c r="V161" s="90"/>
      <c r="W161" s="90"/>
      <c r="X161" s="90"/>
      <c r="Y161" s="90"/>
      <c r="Z161" s="90"/>
      <c r="AA161" s="90"/>
      <c r="AB161" s="90"/>
      <c r="AC161" s="90"/>
      <c r="AD161" s="90"/>
      <c r="AE161" s="90"/>
      <c r="AF161" s="90"/>
      <c r="AG161" s="90"/>
      <c r="AH161" s="90"/>
      <c r="AI161" s="90"/>
      <c r="AJ161" s="90"/>
      <c r="AK161" s="90"/>
      <c r="AL161" s="90"/>
      <c r="AM161" s="90"/>
      <c r="AN161" s="90"/>
      <c r="AO161" s="90"/>
      <c r="AP161" s="90"/>
      <c r="AQ161" s="90"/>
      <c r="AR161" s="90"/>
      <c r="AS161" s="85"/>
    </row>
    <row r="162" spans="1:45" ht="15" customHeight="1" x14ac:dyDescent="0.35">
      <c r="A162" s="90"/>
      <c r="B162" s="90"/>
      <c r="C162" s="90"/>
      <c r="D162" s="90"/>
      <c r="E162" s="90"/>
      <c r="F162" s="90"/>
      <c r="G162" s="90"/>
      <c r="H162" s="90"/>
      <c r="I162" s="90"/>
      <c r="J162" s="90"/>
      <c r="K162" s="90"/>
      <c r="L162" s="90"/>
      <c r="M162" s="90"/>
      <c r="N162" s="90"/>
      <c r="O162" s="90"/>
      <c r="P162" s="90"/>
      <c r="Q162" s="90"/>
      <c r="R162" s="90"/>
      <c r="S162" s="90"/>
      <c r="T162" s="90"/>
      <c r="U162" s="90"/>
      <c r="V162" s="90"/>
      <c r="W162" s="90"/>
      <c r="X162" s="90"/>
      <c r="Y162" s="90"/>
      <c r="Z162" s="90"/>
      <c r="AA162" s="90"/>
      <c r="AB162" s="90"/>
      <c r="AC162" s="90"/>
      <c r="AD162" s="90"/>
      <c r="AE162" s="90"/>
      <c r="AF162" s="90"/>
      <c r="AG162" s="90"/>
      <c r="AH162" s="90"/>
      <c r="AI162" s="90"/>
      <c r="AJ162" s="90"/>
      <c r="AK162" s="90"/>
      <c r="AL162" s="90"/>
      <c r="AM162" s="90"/>
      <c r="AN162" s="90"/>
      <c r="AO162" s="90"/>
      <c r="AP162" s="90"/>
      <c r="AQ162" s="90"/>
      <c r="AR162" s="90"/>
      <c r="AS162" s="85"/>
    </row>
    <row r="163" spans="1:45" ht="15" customHeight="1" x14ac:dyDescent="0.35">
      <c r="A163" s="90"/>
      <c r="B163" s="90"/>
      <c r="C163" s="90"/>
      <c r="D163" s="90"/>
      <c r="E163" s="90"/>
      <c r="F163" s="90"/>
      <c r="G163" s="90"/>
      <c r="H163" s="90"/>
      <c r="I163" s="90"/>
      <c r="J163" s="90"/>
      <c r="K163" s="90"/>
      <c r="L163" s="90"/>
      <c r="M163" s="90"/>
      <c r="N163" s="90"/>
      <c r="O163" s="90"/>
      <c r="P163" s="90"/>
      <c r="Q163" s="90"/>
      <c r="R163" s="90"/>
      <c r="S163" s="90"/>
      <c r="T163" s="90"/>
      <c r="U163" s="90"/>
      <c r="V163" s="90"/>
      <c r="W163" s="90"/>
      <c r="X163" s="90"/>
      <c r="Y163" s="90"/>
      <c r="Z163" s="90"/>
      <c r="AA163" s="90"/>
      <c r="AB163" s="90"/>
      <c r="AC163" s="90"/>
      <c r="AD163" s="90"/>
      <c r="AE163" s="90"/>
      <c r="AF163" s="90"/>
      <c r="AG163" s="90"/>
      <c r="AH163" s="90"/>
      <c r="AI163" s="90"/>
      <c r="AJ163" s="90"/>
      <c r="AK163" s="90"/>
      <c r="AL163" s="90"/>
      <c r="AM163" s="90"/>
      <c r="AN163" s="90"/>
      <c r="AO163" s="90"/>
      <c r="AP163" s="90"/>
      <c r="AQ163" s="90"/>
      <c r="AR163" s="90"/>
      <c r="AS163" s="85"/>
    </row>
    <row r="164" spans="1:45" ht="15" customHeight="1" x14ac:dyDescent="0.35">
      <c r="A164" s="90"/>
      <c r="B164" s="90"/>
      <c r="C164" s="90"/>
      <c r="D164" s="90"/>
      <c r="E164" s="90"/>
      <c r="F164" s="90"/>
      <c r="G164" s="90"/>
      <c r="H164" s="90"/>
      <c r="I164" s="90"/>
      <c r="J164" s="90"/>
      <c r="K164" s="90"/>
      <c r="L164" s="90"/>
      <c r="M164" s="90"/>
      <c r="N164" s="90"/>
      <c r="O164" s="90"/>
      <c r="P164" s="90"/>
      <c r="Q164" s="90"/>
      <c r="R164" s="90"/>
      <c r="S164" s="90"/>
      <c r="T164" s="90"/>
      <c r="U164" s="90"/>
      <c r="V164" s="90"/>
      <c r="W164" s="90"/>
      <c r="X164" s="90"/>
      <c r="Y164" s="90"/>
      <c r="Z164" s="90"/>
      <c r="AA164" s="90"/>
      <c r="AB164" s="90"/>
      <c r="AC164" s="90"/>
      <c r="AD164" s="90"/>
      <c r="AE164" s="90"/>
      <c r="AF164" s="90"/>
      <c r="AG164" s="90"/>
      <c r="AH164" s="90"/>
      <c r="AI164" s="90"/>
      <c r="AJ164" s="90"/>
      <c r="AK164" s="90"/>
      <c r="AL164" s="90"/>
      <c r="AM164" s="90"/>
      <c r="AN164" s="90"/>
      <c r="AO164" s="90"/>
      <c r="AP164" s="90"/>
      <c r="AQ164" s="90"/>
      <c r="AR164" s="90"/>
      <c r="AS164" s="85"/>
    </row>
    <row r="165" spans="1:45" ht="15" customHeight="1" x14ac:dyDescent="0.35">
      <c r="A165" s="90"/>
      <c r="B165" s="90"/>
      <c r="C165" s="90"/>
      <c r="D165" s="90"/>
      <c r="E165" s="90"/>
      <c r="F165" s="90"/>
      <c r="G165" s="90"/>
      <c r="H165" s="90"/>
      <c r="I165" s="90"/>
      <c r="J165" s="90"/>
      <c r="K165" s="90"/>
      <c r="L165" s="90"/>
      <c r="M165" s="90"/>
      <c r="N165" s="90"/>
      <c r="O165" s="90"/>
      <c r="P165" s="90"/>
      <c r="Q165" s="90"/>
      <c r="R165" s="90"/>
      <c r="S165" s="90"/>
      <c r="T165" s="90"/>
      <c r="U165" s="90"/>
      <c r="V165" s="90"/>
      <c r="W165" s="90"/>
      <c r="X165" s="90"/>
      <c r="Y165" s="90"/>
      <c r="Z165" s="90"/>
      <c r="AA165" s="90"/>
      <c r="AB165" s="90"/>
      <c r="AC165" s="90"/>
      <c r="AD165" s="90"/>
      <c r="AE165" s="90"/>
      <c r="AF165" s="90"/>
      <c r="AG165" s="90"/>
      <c r="AH165" s="90"/>
      <c r="AI165" s="90"/>
      <c r="AJ165" s="90"/>
      <c r="AK165" s="90"/>
      <c r="AL165" s="90"/>
      <c r="AM165" s="90"/>
      <c r="AN165" s="90"/>
      <c r="AO165" s="90"/>
      <c r="AP165" s="90"/>
      <c r="AQ165" s="90"/>
      <c r="AR165" s="90"/>
      <c r="AS165" s="85"/>
    </row>
    <row r="166" spans="1:45" ht="15.45" x14ac:dyDescent="0.4">
      <c r="A166" s="86" t="str">
        <f>A1</f>
        <v>Gasconade County</v>
      </c>
      <c r="B166" s="86"/>
      <c r="C166" s="86"/>
      <c r="D166" s="86"/>
      <c r="E166" s="86"/>
      <c r="F166" s="86"/>
      <c r="G166" s="86"/>
      <c r="H166" s="86"/>
      <c r="I166" s="86"/>
      <c r="J166" s="86"/>
      <c r="K166" s="86"/>
      <c r="L166" s="86"/>
      <c r="M166" s="86"/>
      <c r="N166" s="86"/>
      <c r="O166" s="86"/>
      <c r="P166" s="86"/>
      <c r="Q166" s="86"/>
      <c r="R166" s="86"/>
      <c r="S166" s="86"/>
      <c r="T166" s="86"/>
      <c r="U166" s="86"/>
      <c r="V166" s="86"/>
      <c r="W166" s="87" t="s">
        <v>13</v>
      </c>
      <c r="X166" s="88"/>
      <c r="Y166" s="88"/>
      <c r="Z166" s="88"/>
      <c r="AA166" s="88"/>
      <c r="AB166" s="88"/>
      <c r="AC166" s="88"/>
      <c r="AD166" s="88"/>
      <c r="AE166" s="88"/>
      <c r="AF166" s="88"/>
      <c r="AG166" s="88"/>
      <c r="AH166" s="88"/>
      <c r="AI166" s="88"/>
      <c r="AJ166" s="89"/>
      <c r="AK166" s="89"/>
      <c r="AL166" s="89"/>
      <c r="AM166" s="89"/>
      <c r="AN166" s="89"/>
      <c r="AO166" s="89"/>
      <c r="AP166" s="89"/>
      <c r="AQ166" s="89"/>
      <c r="AR166" s="89"/>
      <c r="AS166" s="85"/>
    </row>
    <row r="167" spans="1:45" x14ac:dyDescent="0.35">
      <c r="A167" s="84" t="s">
        <v>1105</v>
      </c>
      <c r="B167" s="84"/>
      <c r="C167" s="84"/>
      <c r="D167" s="84"/>
      <c r="E167" s="84"/>
      <c r="F167" s="84"/>
      <c r="G167" s="84"/>
      <c r="H167" s="84"/>
      <c r="I167" s="84"/>
      <c r="J167" s="84"/>
      <c r="K167" s="84"/>
      <c r="L167" s="84"/>
      <c r="M167" s="84"/>
      <c r="N167" s="84"/>
      <c r="O167" s="84"/>
      <c r="P167" s="84"/>
      <c r="Q167" s="84"/>
      <c r="R167" s="84"/>
      <c r="S167" s="84"/>
      <c r="T167" s="84"/>
      <c r="U167" s="84"/>
      <c r="V167" s="84"/>
      <c r="W167" s="84"/>
      <c r="X167" s="84"/>
      <c r="Y167" s="84"/>
      <c r="Z167" s="84"/>
      <c r="AA167" s="84"/>
      <c r="AB167" s="84"/>
      <c r="AC167" s="84"/>
      <c r="AD167" s="84"/>
      <c r="AE167" s="84"/>
      <c r="AF167" s="84"/>
      <c r="AG167" s="84"/>
      <c r="AH167" s="84"/>
      <c r="AI167" s="84"/>
      <c r="AJ167" s="84"/>
      <c r="AK167" s="84"/>
      <c r="AL167" s="84"/>
      <c r="AM167" s="84"/>
      <c r="AN167" s="84"/>
      <c r="AO167" s="84"/>
      <c r="AP167" s="84"/>
      <c r="AQ167" s="84"/>
      <c r="AR167" s="84"/>
      <c r="AS167" s="85"/>
    </row>
    <row r="168" spans="1:45" ht="15" customHeight="1" x14ac:dyDescent="0.35">
      <c r="A168" s="90"/>
      <c r="B168" s="90"/>
      <c r="C168" s="90"/>
      <c r="D168" s="90"/>
      <c r="E168" s="90"/>
      <c r="F168" s="90"/>
      <c r="G168" s="90"/>
      <c r="H168" s="90"/>
      <c r="I168" s="90"/>
      <c r="J168" s="90"/>
      <c r="K168" s="90"/>
      <c r="L168" s="90"/>
      <c r="M168" s="90"/>
      <c r="N168" s="90"/>
      <c r="O168" s="90"/>
      <c r="P168" s="90"/>
      <c r="Q168" s="90"/>
      <c r="R168" s="90"/>
      <c r="S168" s="90"/>
      <c r="T168" s="90"/>
      <c r="U168" s="90"/>
      <c r="V168" s="90"/>
      <c r="W168" s="90"/>
      <c r="X168" s="90"/>
      <c r="Y168" s="90"/>
      <c r="Z168" s="90"/>
      <c r="AA168" s="90"/>
      <c r="AB168" s="90"/>
      <c r="AC168" s="90"/>
      <c r="AD168" s="90"/>
      <c r="AE168" s="90"/>
      <c r="AF168" s="90"/>
      <c r="AG168" s="90"/>
      <c r="AH168" s="90"/>
      <c r="AI168" s="90"/>
      <c r="AJ168" s="90"/>
      <c r="AK168" s="90"/>
      <c r="AL168" s="90"/>
      <c r="AM168" s="90"/>
      <c r="AN168" s="90"/>
      <c r="AO168" s="90"/>
      <c r="AP168" s="90"/>
      <c r="AQ168" s="90"/>
      <c r="AR168" s="90"/>
      <c r="AS168" s="85"/>
    </row>
    <row r="169" spans="1:45" ht="15" customHeight="1" x14ac:dyDescent="0.35">
      <c r="A169" s="90"/>
      <c r="B169" s="90"/>
      <c r="C169" s="90"/>
      <c r="D169" s="90"/>
      <c r="E169" s="90"/>
      <c r="F169" s="90"/>
      <c r="G169" s="90"/>
      <c r="H169" s="90"/>
      <c r="I169" s="90"/>
      <c r="J169" s="90"/>
      <c r="K169" s="90"/>
      <c r="L169" s="90"/>
      <c r="M169" s="90"/>
      <c r="N169" s="90"/>
      <c r="O169" s="90"/>
      <c r="P169" s="90"/>
      <c r="Q169" s="90"/>
      <c r="R169" s="90"/>
      <c r="S169" s="90"/>
      <c r="T169" s="90"/>
      <c r="U169" s="90"/>
      <c r="V169" s="90"/>
      <c r="W169" s="90"/>
      <c r="X169" s="90"/>
      <c r="Y169" s="90"/>
      <c r="Z169" s="90"/>
      <c r="AA169" s="90"/>
      <c r="AB169" s="90"/>
      <c r="AC169" s="90"/>
      <c r="AD169" s="90"/>
      <c r="AE169" s="90"/>
      <c r="AF169" s="90"/>
      <c r="AG169" s="90"/>
      <c r="AH169" s="90"/>
      <c r="AI169" s="90"/>
      <c r="AJ169" s="90"/>
      <c r="AK169" s="90"/>
      <c r="AL169" s="90"/>
      <c r="AM169" s="90"/>
      <c r="AN169" s="90"/>
      <c r="AO169" s="90"/>
      <c r="AP169" s="90"/>
      <c r="AQ169" s="90"/>
      <c r="AR169" s="90"/>
      <c r="AS169" s="85"/>
    </row>
    <row r="170" spans="1:45" ht="15" customHeight="1" x14ac:dyDescent="0.35">
      <c r="A170" s="90"/>
      <c r="B170" s="90"/>
      <c r="C170" s="90"/>
      <c r="D170" s="90"/>
      <c r="E170" s="90"/>
      <c r="F170" s="90"/>
      <c r="G170" s="90"/>
      <c r="H170" s="90"/>
      <c r="I170" s="90"/>
      <c r="J170" s="90"/>
      <c r="K170" s="90"/>
      <c r="L170" s="90"/>
      <c r="M170" s="90"/>
      <c r="N170" s="90"/>
      <c r="O170" s="90"/>
      <c r="P170" s="90"/>
      <c r="Q170" s="90"/>
      <c r="R170" s="90"/>
      <c r="S170" s="90"/>
      <c r="T170" s="90"/>
      <c r="U170" s="90"/>
      <c r="V170" s="90"/>
      <c r="W170" s="90"/>
      <c r="X170" s="90"/>
      <c r="Y170" s="90"/>
      <c r="Z170" s="90"/>
      <c r="AA170" s="90"/>
      <c r="AB170" s="90"/>
      <c r="AC170" s="90"/>
      <c r="AD170" s="90"/>
      <c r="AE170" s="90"/>
      <c r="AF170" s="90"/>
      <c r="AG170" s="90"/>
      <c r="AH170" s="90"/>
      <c r="AI170" s="90"/>
      <c r="AJ170" s="90"/>
      <c r="AK170" s="90"/>
      <c r="AL170" s="90"/>
      <c r="AM170" s="90"/>
      <c r="AN170" s="90"/>
      <c r="AO170" s="90"/>
      <c r="AP170" s="90"/>
      <c r="AQ170" s="90"/>
      <c r="AR170" s="90"/>
      <c r="AS170" s="85"/>
    </row>
    <row r="171" spans="1:45" ht="15" customHeight="1" x14ac:dyDescent="0.35">
      <c r="A171" s="90"/>
      <c r="B171" s="90"/>
      <c r="C171" s="90"/>
      <c r="D171" s="90"/>
      <c r="E171" s="90"/>
      <c r="F171" s="90"/>
      <c r="G171" s="90"/>
      <c r="H171" s="90"/>
      <c r="I171" s="90"/>
      <c r="J171" s="90"/>
      <c r="K171" s="90"/>
      <c r="L171" s="90"/>
      <c r="M171" s="90"/>
      <c r="N171" s="90"/>
      <c r="O171" s="90"/>
      <c r="P171" s="90"/>
      <c r="Q171" s="90"/>
      <c r="R171" s="90"/>
      <c r="S171" s="90"/>
      <c r="T171" s="90"/>
      <c r="U171" s="90"/>
      <c r="V171" s="90"/>
      <c r="W171" s="90"/>
      <c r="X171" s="90"/>
      <c r="Y171" s="90"/>
      <c r="Z171" s="90"/>
      <c r="AA171" s="90"/>
      <c r="AB171" s="90"/>
      <c r="AC171" s="90"/>
      <c r="AD171" s="90"/>
      <c r="AE171" s="90"/>
      <c r="AF171" s="90"/>
      <c r="AG171" s="90"/>
      <c r="AH171" s="90"/>
      <c r="AI171" s="90"/>
      <c r="AJ171" s="90"/>
      <c r="AK171" s="90"/>
      <c r="AL171" s="90"/>
      <c r="AM171" s="90"/>
      <c r="AN171" s="90"/>
      <c r="AO171" s="90"/>
      <c r="AP171" s="90"/>
      <c r="AQ171" s="90"/>
      <c r="AR171" s="90"/>
      <c r="AS171" s="85"/>
    </row>
    <row r="172" spans="1:45" ht="15" customHeight="1" x14ac:dyDescent="0.35">
      <c r="A172" s="90"/>
      <c r="B172" s="90"/>
      <c r="C172" s="90"/>
      <c r="D172" s="90"/>
      <c r="E172" s="90"/>
      <c r="F172" s="90"/>
      <c r="G172" s="90"/>
      <c r="H172" s="90"/>
      <c r="I172" s="90"/>
      <c r="J172" s="90"/>
      <c r="K172" s="90"/>
      <c r="L172" s="90"/>
      <c r="M172" s="90"/>
      <c r="N172" s="90"/>
      <c r="O172" s="90"/>
      <c r="P172" s="90"/>
      <c r="Q172" s="90"/>
      <c r="R172" s="90"/>
      <c r="S172" s="90"/>
      <c r="T172" s="90"/>
      <c r="U172" s="90"/>
      <c r="V172" s="90"/>
      <c r="W172" s="90"/>
      <c r="X172" s="90"/>
      <c r="Y172" s="90"/>
      <c r="Z172" s="90"/>
      <c r="AA172" s="90"/>
      <c r="AB172" s="90"/>
      <c r="AC172" s="90"/>
      <c r="AD172" s="90"/>
      <c r="AE172" s="90"/>
      <c r="AF172" s="90"/>
      <c r="AG172" s="90"/>
      <c r="AH172" s="90"/>
      <c r="AI172" s="90"/>
      <c r="AJ172" s="90"/>
      <c r="AK172" s="90"/>
      <c r="AL172" s="90"/>
      <c r="AM172" s="90"/>
      <c r="AN172" s="90"/>
      <c r="AO172" s="90"/>
      <c r="AP172" s="90"/>
      <c r="AQ172" s="90"/>
      <c r="AR172" s="90"/>
      <c r="AS172" s="85"/>
    </row>
    <row r="173" spans="1:45" ht="15" customHeight="1" x14ac:dyDescent="0.35">
      <c r="A173" s="90"/>
      <c r="B173" s="90"/>
      <c r="C173" s="90"/>
      <c r="D173" s="90"/>
      <c r="E173" s="90"/>
      <c r="F173" s="90"/>
      <c r="G173" s="90"/>
      <c r="H173" s="90"/>
      <c r="I173" s="90"/>
      <c r="J173" s="90"/>
      <c r="K173" s="90"/>
      <c r="L173" s="90"/>
      <c r="M173" s="90"/>
      <c r="N173" s="90"/>
      <c r="O173" s="90"/>
      <c r="P173" s="90"/>
      <c r="Q173" s="90"/>
      <c r="R173" s="90"/>
      <c r="S173" s="90"/>
      <c r="T173" s="90"/>
      <c r="U173" s="90"/>
      <c r="V173" s="90"/>
      <c r="W173" s="90"/>
      <c r="X173" s="90"/>
      <c r="Y173" s="90"/>
      <c r="Z173" s="90"/>
      <c r="AA173" s="90"/>
      <c r="AB173" s="90"/>
      <c r="AC173" s="90"/>
      <c r="AD173" s="90"/>
      <c r="AE173" s="90"/>
      <c r="AF173" s="90"/>
      <c r="AG173" s="90"/>
      <c r="AH173" s="90"/>
      <c r="AI173" s="90"/>
      <c r="AJ173" s="90"/>
      <c r="AK173" s="90"/>
      <c r="AL173" s="90"/>
      <c r="AM173" s="90"/>
      <c r="AN173" s="90"/>
      <c r="AO173" s="90"/>
      <c r="AP173" s="90"/>
      <c r="AQ173" s="90"/>
      <c r="AR173" s="90"/>
      <c r="AS173" s="85"/>
    </row>
    <row r="174" spans="1:45" ht="15" customHeight="1" x14ac:dyDescent="0.35">
      <c r="A174" s="90"/>
      <c r="B174" s="90"/>
      <c r="C174" s="90"/>
      <c r="D174" s="90"/>
      <c r="E174" s="90"/>
      <c r="F174" s="90"/>
      <c r="G174" s="90"/>
      <c r="H174" s="90"/>
      <c r="I174" s="90"/>
      <c r="J174" s="90"/>
      <c r="K174" s="90"/>
      <c r="L174" s="90"/>
      <c r="M174" s="90"/>
      <c r="N174" s="90"/>
      <c r="O174" s="90"/>
      <c r="P174" s="90"/>
      <c r="Q174" s="90"/>
      <c r="R174" s="90"/>
      <c r="S174" s="90"/>
      <c r="T174" s="90"/>
      <c r="U174" s="90"/>
      <c r="V174" s="90"/>
      <c r="W174" s="90"/>
      <c r="X174" s="90"/>
      <c r="Y174" s="90"/>
      <c r="Z174" s="90"/>
      <c r="AA174" s="90"/>
      <c r="AB174" s="90"/>
      <c r="AC174" s="90"/>
      <c r="AD174" s="90"/>
      <c r="AE174" s="90"/>
      <c r="AF174" s="90"/>
      <c r="AG174" s="90"/>
      <c r="AH174" s="90"/>
      <c r="AI174" s="90"/>
      <c r="AJ174" s="90"/>
      <c r="AK174" s="90"/>
      <c r="AL174" s="90"/>
      <c r="AM174" s="90"/>
      <c r="AN174" s="90"/>
      <c r="AO174" s="90"/>
      <c r="AP174" s="90"/>
      <c r="AQ174" s="90"/>
      <c r="AR174" s="90"/>
      <c r="AS174" s="85"/>
    </row>
    <row r="175" spans="1:45" ht="15" customHeight="1" x14ac:dyDescent="0.35">
      <c r="A175" s="90"/>
      <c r="B175" s="90"/>
      <c r="C175" s="90"/>
      <c r="D175" s="90"/>
      <c r="E175" s="90"/>
      <c r="F175" s="90"/>
      <c r="G175" s="90"/>
      <c r="H175" s="90"/>
      <c r="I175" s="90"/>
      <c r="J175" s="90"/>
      <c r="K175" s="90"/>
      <c r="L175" s="90"/>
      <c r="M175" s="90"/>
      <c r="N175" s="90"/>
      <c r="O175" s="90"/>
      <c r="P175" s="90"/>
      <c r="Q175" s="90"/>
      <c r="R175" s="90"/>
      <c r="S175" s="90"/>
      <c r="T175" s="90"/>
      <c r="U175" s="90"/>
      <c r="V175" s="90"/>
      <c r="W175" s="90"/>
      <c r="X175" s="90"/>
      <c r="Y175" s="90"/>
      <c r="Z175" s="90"/>
      <c r="AA175" s="90"/>
      <c r="AB175" s="90"/>
      <c r="AC175" s="90"/>
      <c r="AD175" s="90"/>
      <c r="AE175" s="90"/>
      <c r="AF175" s="90"/>
      <c r="AG175" s="90"/>
      <c r="AH175" s="90"/>
      <c r="AI175" s="90"/>
      <c r="AJ175" s="90"/>
      <c r="AK175" s="90"/>
      <c r="AL175" s="90"/>
      <c r="AM175" s="90"/>
      <c r="AN175" s="90"/>
      <c r="AO175" s="90"/>
      <c r="AP175" s="90"/>
      <c r="AQ175" s="90"/>
      <c r="AR175" s="90"/>
      <c r="AS175" s="85"/>
    </row>
    <row r="176" spans="1:45" ht="15" customHeight="1" x14ac:dyDescent="0.35">
      <c r="A176" s="90"/>
      <c r="B176" s="90"/>
      <c r="C176" s="90"/>
      <c r="D176" s="90"/>
      <c r="E176" s="90"/>
      <c r="F176" s="90"/>
      <c r="G176" s="90"/>
      <c r="H176" s="90"/>
      <c r="I176" s="90"/>
      <c r="J176" s="90"/>
      <c r="K176" s="90"/>
      <c r="L176" s="90"/>
      <c r="M176" s="90"/>
      <c r="N176" s="90"/>
      <c r="O176" s="90"/>
      <c r="P176" s="90"/>
      <c r="Q176" s="90"/>
      <c r="R176" s="90"/>
      <c r="S176" s="90"/>
      <c r="T176" s="90"/>
      <c r="U176" s="90"/>
      <c r="V176" s="90"/>
      <c r="W176" s="90"/>
      <c r="X176" s="90"/>
      <c r="Y176" s="90"/>
      <c r="Z176" s="90"/>
      <c r="AA176" s="90"/>
      <c r="AB176" s="90"/>
      <c r="AC176" s="90"/>
      <c r="AD176" s="90"/>
      <c r="AE176" s="90"/>
      <c r="AF176" s="90"/>
      <c r="AG176" s="90"/>
      <c r="AH176" s="90"/>
      <c r="AI176" s="90"/>
      <c r="AJ176" s="90"/>
      <c r="AK176" s="90"/>
      <c r="AL176" s="90"/>
      <c r="AM176" s="90"/>
      <c r="AN176" s="90"/>
      <c r="AO176" s="90"/>
      <c r="AP176" s="90"/>
      <c r="AQ176" s="90"/>
      <c r="AR176" s="90"/>
      <c r="AS176" s="85"/>
    </row>
    <row r="177" spans="1:45" ht="15" customHeight="1" x14ac:dyDescent="0.35">
      <c r="A177" s="90"/>
      <c r="B177" s="90"/>
      <c r="C177" s="90"/>
      <c r="D177" s="90"/>
      <c r="E177" s="90"/>
      <c r="F177" s="90"/>
      <c r="G177" s="90"/>
      <c r="H177" s="90"/>
      <c r="I177" s="90"/>
      <c r="J177" s="90"/>
      <c r="K177" s="90"/>
      <c r="L177" s="90"/>
      <c r="M177" s="90"/>
      <c r="N177" s="90"/>
      <c r="O177" s="90"/>
      <c r="P177" s="90"/>
      <c r="Q177" s="90"/>
      <c r="R177" s="90"/>
      <c r="S177" s="90"/>
      <c r="T177" s="90"/>
      <c r="U177" s="90"/>
      <c r="V177" s="90"/>
      <c r="W177" s="90"/>
      <c r="X177" s="90"/>
      <c r="Y177" s="90"/>
      <c r="Z177" s="90"/>
      <c r="AA177" s="90"/>
      <c r="AB177" s="90"/>
      <c r="AC177" s="90"/>
      <c r="AD177" s="90"/>
      <c r="AE177" s="90"/>
      <c r="AF177" s="90"/>
      <c r="AG177" s="90"/>
      <c r="AH177" s="90"/>
      <c r="AI177" s="90"/>
      <c r="AJ177" s="90"/>
      <c r="AK177" s="90"/>
      <c r="AL177" s="90"/>
      <c r="AM177" s="90"/>
      <c r="AN177" s="90"/>
      <c r="AO177" s="90"/>
      <c r="AP177" s="90"/>
      <c r="AQ177" s="90"/>
      <c r="AR177" s="90"/>
      <c r="AS177" s="85"/>
    </row>
    <row r="178" spans="1:45" ht="15" customHeight="1" x14ac:dyDescent="0.35">
      <c r="A178" s="90"/>
      <c r="B178" s="90"/>
      <c r="C178" s="90"/>
      <c r="D178" s="90"/>
      <c r="E178" s="90"/>
      <c r="F178" s="90"/>
      <c r="G178" s="90"/>
      <c r="H178" s="90"/>
      <c r="I178" s="90"/>
      <c r="J178" s="90"/>
      <c r="K178" s="90"/>
      <c r="L178" s="90"/>
      <c r="M178" s="90"/>
      <c r="N178" s="90"/>
      <c r="O178" s="90"/>
      <c r="P178" s="90"/>
      <c r="Q178" s="90"/>
      <c r="R178" s="90"/>
      <c r="S178" s="90"/>
      <c r="T178" s="90"/>
      <c r="U178" s="90"/>
      <c r="V178" s="90"/>
      <c r="W178" s="90"/>
      <c r="X178" s="90"/>
      <c r="Y178" s="90"/>
      <c r="Z178" s="90"/>
      <c r="AA178" s="90"/>
      <c r="AB178" s="90"/>
      <c r="AC178" s="90"/>
      <c r="AD178" s="90"/>
      <c r="AE178" s="90"/>
      <c r="AF178" s="90"/>
      <c r="AG178" s="90"/>
      <c r="AH178" s="90"/>
      <c r="AI178" s="90"/>
      <c r="AJ178" s="90"/>
      <c r="AK178" s="90"/>
      <c r="AL178" s="90"/>
      <c r="AM178" s="90"/>
      <c r="AN178" s="90"/>
      <c r="AO178" s="90"/>
      <c r="AP178" s="90"/>
      <c r="AQ178" s="90"/>
      <c r="AR178" s="90"/>
      <c r="AS178" s="85"/>
    </row>
    <row r="179" spans="1:45" ht="15" customHeight="1" x14ac:dyDescent="0.35">
      <c r="A179" s="90"/>
      <c r="B179" s="90"/>
      <c r="C179" s="90"/>
      <c r="D179" s="90"/>
      <c r="E179" s="90"/>
      <c r="F179" s="90"/>
      <c r="G179" s="90"/>
      <c r="H179" s="90"/>
      <c r="I179" s="90"/>
      <c r="J179" s="90"/>
      <c r="K179" s="90"/>
      <c r="L179" s="90"/>
      <c r="M179" s="90"/>
      <c r="N179" s="90"/>
      <c r="O179" s="90"/>
      <c r="P179" s="90"/>
      <c r="Q179" s="90"/>
      <c r="R179" s="90"/>
      <c r="S179" s="90"/>
      <c r="T179" s="90"/>
      <c r="U179" s="90"/>
      <c r="V179" s="90"/>
      <c r="W179" s="90"/>
      <c r="X179" s="90"/>
      <c r="Y179" s="90"/>
      <c r="Z179" s="90"/>
      <c r="AA179" s="90"/>
      <c r="AB179" s="90"/>
      <c r="AC179" s="90"/>
      <c r="AD179" s="90"/>
      <c r="AE179" s="90"/>
      <c r="AF179" s="90"/>
      <c r="AG179" s="90"/>
      <c r="AH179" s="90"/>
      <c r="AI179" s="90"/>
      <c r="AJ179" s="90"/>
      <c r="AK179" s="90"/>
      <c r="AL179" s="90"/>
      <c r="AM179" s="90"/>
      <c r="AN179" s="90"/>
      <c r="AO179" s="90"/>
      <c r="AP179" s="90"/>
      <c r="AQ179" s="90"/>
      <c r="AR179" s="90"/>
      <c r="AS179" s="85"/>
    </row>
    <row r="180" spans="1:45" ht="15" customHeight="1" x14ac:dyDescent="0.35">
      <c r="A180" s="90"/>
      <c r="B180" s="90"/>
      <c r="C180" s="90"/>
      <c r="D180" s="90"/>
      <c r="E180" s="90"/>
      <c r="F180" s="90"/>
      <c r="G180" s="90"/>
      <c r="H180" s="90"/>
      <c r="I180" s="90"/>
      <c r="J180" s="90"/>
      <c r="K180" s="90"/>
      <c r="L180" s="90"/>
      <c r="M180" s="90"/>
      <c r="N180" s="90"/>
      <c r="O180" s="90"/>
      <c r="P180" s="90"/>
      <c r="Q180" s="90"/>
      <c r="R180" s="90"/>
      <c r="S180" s="90"/>
      <c r="T180" s="90"/>
      <c r="U180" s="90"/>
      <c r="V180" s="90"/>
      <c r="W180" s="90"/>
      <c r="X180" s="90"/>
      <c r="Y180" s="90"/>
      <c r="Z180" s="90"/>
      <c r="AA180" s="90"/>
      <c r="AB180" s="90"/>
      <c r="AC180" s="90"/>
      <c r="AD180" s="90"/>
      <c r="AE180" s="90"/>
      <c r="AF180" s="90"/>
      <c r="AG180" s="90"/>
      <c r="AH180" s="90"/>
      <c r="AI180" s="90"/>
      <c r="AJ180" s="90"/>
      <c r="AK180" s="90"/>
      <c r="AL180" s="90"/>
      <c r="AM180" s="90"/>
      <c r="AN180" s="90"/>
      <c r="AO180" s="90"/>
      <c r="AP180" s="90"/>
      <c r="AQ180" s="90"/>
      <c r="AR180" s="90"/>
      <c r="AS180" s="85"/>
    </row>
    <row r="181" spans="1:45" ht="15" customHeight="1" x14ac:dyDescent="0.35">
      <c r="A181" s="90"/>
      <c r="B181" s="90"/>
      <c r="C181" s="90"/>
      <c r="D181" s="90"/>
      <c r="E181" s="90"/>
      <c r="F181" s="90"/>
      <c r="G181" s="90"/>
      <c r="H181" s="90"/>
      <c r="I181" s="90"/>
      <c r="J181" s="90"/>
      <c r="K181" s="90"/>
      <c r="L181" s="90"/>
      <c r="M181" s="90"/>
      <c r="N181" s="90"/>
      <c r="O181" s="90"/>
      <c r="P181" s="90"/>
      <c r="Q181" s="90"/>
      <c r="R181" s="90"/>
      <c r="S181" s="90"/>
      <c r="T181" s="90"/>
      <c r="U181" s="90"/>
      <c r="V181" s="90"/>
      <c r="W181" s="90"/>
      <c r="X181" s="90"/>
      <c r="Y181" s="90"/>
      <c r="Z181" s="90"/>
      <c r="AA181" s="90"/>
      <c r="AB181" s="90"/>
      <c r="AC181" s="90"/>
      <c r="AD181" s="90"/>
      <c r="AE181" s="90"/>
      <c r="AF181" s="90"/>
      <c r="AG181" s="90"/>
      <c r="AH181" s="90"/>
      <c r="AI181" s="90"/>
      <c r="AJ181" s="90"/>
      <c r="AK181" s="90"/>
      <c r="AL181" s="90"/>
      <c r="AM181" s="90"/>
      <c r="AN181" s="90"/>
      <c r="AO181" s="90"/>
      <c r="AP181" s="90"/>
      <c r="AQ181" s="90"/>
      <c r="AR181" s="90"/>
      <c r="AS181" s="85"/>
    </row>
    <row r="182" spans="1:45" ht="15" customHeight="1" x14ac:dyDescent="0.35">
      <c r="A182" s="90"/>
      <c r="B182" s="90"/>
      <c r="C182" s="90"/>
      <c r="D182" s="90"/>
      <c r="E182" s="90"/>
      <c r="F182" s="90"/>
      <c r="G182" s="90"/>
      <c r="H182" s="90"/>
      <c r="I182" s="90"/>
      <c r="J182" s="90"/>
      <c r="K182" s="90"/>
      <c r="L182" s="90"/>
      <c r="M182" s="90"/>
      <c r="N182" s="90"/>
      <c r="O182" s="90"/>
      <c r="P182" s="90"/>
      <c r="Q182" s="90"/>
      <c r="R182" s="90"/>
      <c r="S182" s="90"/>
      <c r="T182" s="90"/>
      <c r="U182" s="90"/>
      <c r="V182" s="90"/>
      <c r="W182" s="90"/>
      <c r="X182" s="90"/>
      <c r="Y182" s="90"/>
      <c r="Z182" s="90"/>
      <c r="AA182" s="90"/>
      <c r="AB182" s="90"/>
      <c r="AC182" s="90"/>
      <c r="AD182" s="90"/>
      <c r="AE182" s="90"/>
      <c r="AF182" s="90"/>
      <c r="AG182" s="90"/>
      <c r="AH182" s="90"/>
      <c r="AI182" s="90"/>
      <c r="AJ182" s="90"/>
      <c r="AK182" s="90"/>
      <c r="AL182" s="90"/>
      <c r="AM182" s="90"/>
      <c r="AN182" s="90"/>
      <c r="AO182" s="90"/>
      <c r="AP182" s="90"/>
      <c r="AQ182" s="90"/>
      <c r="AR182" s="90"/>
      <c r="AS182" s="85"/>
    </row>
    <row r="183" spans="1:45" ht="15" customHeight="1" x14ac:dyDescent="0.35">
      <c r="A183" s="90"/>
      <c r="B183" s="90"/>
      <c r="C183" s="90"/>
      <c r="D183" s="90"/>
      <c r="E183" s="90"/>
      <c r="F183" s="90"/>
      <c r="G183" s="90"/>
      <c r="H183" s="90"/>
      <c r="I183" s="90"/>
      <c r="J183" s="90"/>
      <c r="K183" s="90"/>
      <c r="L183" s="90"/>
      <c r="M183" s="90"/>
      <c r="N183" s="90"/>
      <c r="O183" s="90"/>
      <c r="P183" s="90"/>
      <c r="Q183" s="90"/>
      <c r="R183" s="90"/>
      <c r="S183" s="90"/>
      <c r="T183" s="90"/>
      <c r="U183" s="90"/>
      <c r="V183" s="90"/>
      <c r="W183" s="90"/>
      <c r="X183" s="90"/>
      <c r="Y183" s="90"/>
      <c r="Z183" s="90"/>
      <c r="AA183" s="90"/>
      <c r="AB183" s="90"/>
      <c r="AC183" s="90"/>
      <c r="AD183" s="90"/>
      <c r="AE183" s="90"/>
      <c r="AF183" s="90"/>
      <c r="AG183" s="90"/>
      <c r="AH183" s="90"/>
      <c r="AI183" s="90"/>
      <c r="AJ183" s="90"/>
      <c r="AK183" s="90"/>
      <c r="AL183" s="90"/>
      <c r="AM183" s="90"/>
      <c r="AN183" s="90"/>
      <c r="AO183" s="90"/>
      <c r="AP183" s="90"/>
      <c r="AQ183" s="90"/>
      <c r="AR183" s="90"/>
      <c r="AS183" s="85"/>
    </row>
    <row r="184" spans="1:45" ht="15" customHeight="1" x14ac:dyDescent="0.35">
      <c r="A184" s="90"/>
      <c r="B184" s="90"/>
      <c r="C184" s="90"/>
      <c r="D184" s="90"/>
      <c r="E184" s="90"/>
      <c r="F184" s="90"/>
      <c r="G184" s="90"/>
      <c r="H184" s="90"/>
      <c r="I184" s="90"/>
      <c r="J184" s="90"/>
      <c r="K184" s="90"/>
      <c r="L184" s="90"/>
      <c r="M184" s="90"/>
      <c r="N184" s="90"/>
      <c r="O184" s="90"/>
      <c r="P184" s="90"/>
      <c r="Q184" s="90"/>
      <c r="R184" s="90"/>
      <c r="S184" s="90"/>
      <c r="T184" s="90"/>
      <c r="U184" s="90"/>
      <c r="V184" s="90"/>
      <c r="W184" s="90"/>
      <c r="X184" s="90"/>
      <c r="Y184" s="90"/>
      <c r="Z184" s="90"/>
      <c r="AA184" s="90"/>
      <c r="AB184" s="90"/>
      <c r="AC184" s="90"/>
      <c r="AD184" s="90"/>
      <c r="AE184" s="90"/>
      <c r="AF184" s="90"/>
      <c r="AG184" s="90"/>
      <c r="AH184" s="90"/>
      <c r="AI184" s="90"/>
      <c r="AJ184" s="90"/>
      <c r="AK184" s="90"/>
      <c r="AL184" s="90"/>
      <c r="AM184" s="90"/>
      <c r="AN184" s="90"/>
      <c r="AO184" s="90"/>
      <c r="AP184" s="90"/>
      <c r="AQ184" s="90"/>
      <c r="AR184" s="90"/>
      <c r="AS184" s="85"/>
    </row>
    <row r="185" spans="1:45" ht="15" customHeight="1" x14ac:dyDescent="0.35">
      <c r="A185" s="90"/>
      <c r="B185" s="90"/>
      <c r="C185" s="90"/>
      <c r="D185" s="90"/>
      <c r="E185" s="90"/>
      <c r="F185" s="90"/>
      <c r="G185" s="90"/>
      <c r="H185" s="90"/>
      <c r="I185" s="90"/>
      <c r="J185" s="90"/>
      <c r="K185" s="90"/>
      <c r="L185" s="90"/>
      <c r="M185" s="90"/>
      <c r="N185" s="90"/>
      <c r="O185" s="90"/>
      <c r="P185" s="90"/>
      <c r="Q185" s="90"/>
      <c r="R185" s="90"/>
      <c r="S185" s="90"/>
      <c r="T185" s="90"/>
      <c r="U185" s="90"/>
      <c r="V185" s="90"/>
      <c r="W185" s="90"/>
      <c r="X185" s="90"/>
      <c r="Y185" s="90"/>
      <c r="Z185" s="90"/>
      <c r="AA185" s="90"/>
      <c r="AB185" s="90"/>
      <c r="AC185" s="90"/>
      <c r="AD185" s="90"/>
      <c r="AE185" s="90"/>
      <c r="AF185" s="90"/>
      <c r="AG185" s="90"/>
      <c r="AH185" s="90"/>
      <c r="AI185" s="90"/>
      <c r="AJ185" s="90"/>
      <c r="AK185" s="90"/>
      <c r="AL185" s="90"/>
      <c r="AM185" s="90"/>
      <c r="AN185" s="90"/>
      <c r="AO185" s="90"/>
      <c r="AP185" s="90"/>
      <c r="AQ185" s="90"/>
      <c r="AR185" s="90"/>
      <c r="AS185" s="85"/>
    </row>
    <row r="186" spans="1:45" ht="15" customHeight="1" x14ac:dyDescent="0.35">
      <c r="A186" s="90"/>
      <c r="B186" s="90"/>
      <c r="C186" s="90"/>
      <c r="D186" s="90"/>
      <c r="E186" s="90"/>
      <c r="F186" s="90"/>
      <c r="G186" s="90"/>
      <c r="H186" s="90"/>
      <c r="I186" s="90"/>
      <c r="J186" s="90"/>
      <c r="K186" s="90"/>
      <c r="L186" s="90"/>
      <c r="M186" s="90"/>
      <c r="N186" s="90"/>
      <c r="O186" s="90"/>
      <c r="P186" s="90"/>
      <c r="Q186" s="90"/>
      <c r="R186" s="90"/>
      <c r="S186" s="90"/>
      <c r="T186" s="90"/>
      <c r="U186" s="90"/>
      <c r="V186" s="90"/>
      <c r="W186" s="90"/>
      <c r="X186" s="90"/>
      <c r="Y186" s="90"/>
      <c r="Z186" s="90"/>
      <c r="AA186" s="90"/>
      <c r="AB186" s="90"/>
      <c r="AC186" s="90"/>
      <c r="AD186" s="90"/>
      <c r="AE186" s="90"/>
      <c r="AF186" s="90"/>
      <c r="AG186" s="90"/>
      <c r="AH186" s="90"/>
      <c r="AI186" s="90"/>
      <c r="AJ186" s="90"/>
      <c r="AK186" s="90"/>
      <c r="AL186" s="90"/>
      <c r="AM186" s="90"/>
      <c r="AN186" s="90"/>
      <c r="AO186" s="90"/>
      <c r="AP186" s="90"/>
      <c r="AQ186" s="90"/>
      <c r="AR186" s="90"/>
      <c r="AS186" s="85"/>
    </row>
    <row r="187" spans="1:45" ht="15" customHeight="1" x14ac:dyDescent="0.35">
      <c r="A187" s="90"/>
      <c r="B187" s="90"/>
      <c r="C187" s="90"/>
      <c r="D187" s="90"/>
      <c r="E187" s="90"/>
      <c r="F187" s="90"/>
      <c r="G187" s="90"/>
      <c r="H187" s="90"/>
      <c r="I187" s="90"/>
      <c r="J187" s="90"/>
      <c r="K187" s="90"/>
      <c r="L187" s="90"/>
      <c r="M187" s="90"/>
      <c r="N187" s="90"/>
      <c r="O187" s="90"/>
      <c r="P187" s="90"/>
      <c r="Q187" s="90"/>
      <c r="R187" s="90"/>
      <c r="S187" s="90"/>
      <c r="T187" s="90"/>
      <c r="U187" s="90"/>
      <c r="V187" s="90"/>
      <c r="W187" s="90"/>
      <c r="X187" s="90"/>
      <c r="Y187" s="90"/>
      <c r="Z187" s="90"/>
      <c r="AA187" s="90"/>
      <c r="AB187" s="90"/>
      <c r="AC187" s="90"/>
      <c r="AD187" s="90"/>
      <c r="AE187" s="90"/>
      <c r="AF187" s="90"/>
      <c r="AG187" s="90"/>
      <c r="AH187" s="90"/>
      <c r="AI187" s="90"/>
      <c r="AJ187" s="90"/>
      <c r="AK187" s="90"/>
      <c r="AL187" s="90"/>
      <c r="AM187" s="90"/>
      <c r="AN187" s="90"/>
      <c r="AO187" s="90"/>
      <c r="AP187" s="90"/>
      <c r="AQ187" s="90"/>
      <c r="AR187" s="90"/>
      <c r="AS187" s="85"/>
    </row>
    <row r="188" spans="1:45" ht="15" customHeight="1" x14ac:dyDescent="0.35">
      <c r="A188" s="90"/>
      <c r="B188" s="90"/>
      <c r="C188" s="90"/>
      <c r="D188" s="90"/>
      <c r="E188" s="90"/>
      <c r="F188" s="90"/>
      <c r="G188" s="90"/>
      <c r="H188" s="90"/>
      <c r="I188" s="90"/>
      <c r="J188" s="90"/>
      <c r="K188" s="90"/>
      <c r="L188" s="90"/>
      <c r="M188" s="90"/>
      <c r="N188" s="90"/>
      <c r="O188" s="90"/>
      <c r="P188" s="90"/>
      <c r="Q188" s="90"/>
      <c r="R188" s="90"/>
      <c r="S188" s="90"/>
      <c r="T188" s="90"/>
      <c r="U188" s="90"/>
      <c r="V188" s="90"/>
      <c r="W188" s="90"/>
      <c r="X188" s="90"/>
      <c r="Y188" s="90"/>
      <c r="Z188" s="90"/>
      <c r="AA188" s="90"/>
      <c r="AB188" s="90"/>
      <c r="AC188" s="90"/>
      <c r="AD188" s="90"/>
      <c r="AE188" s="90"/>
      <c r="AF188" s="90"/>
      <c r="AG188" s="90"/>
      <c r="AH188" s="90"/>
      <c r="AI188" s="90"/>
      <c r="AJ188" s="90"/>
      <c r="AK188" s="90"/>
      <c r="AL188" s="90"/>
      <c r="AM188" s="90"/>
      <c r="AN188" s="90"/>
      <c r="AO188" s="90"/>
      <c r="AP188" s="90"/>
      <c r="AQ188" s="90"/>
      <c r="AR188" s="90"/>
      <c r="AS188" s="85"/>
    </row>
    <row r="189" spans="1:45" ht="15" customHeight="1" x14ac:dyDescent="0.35">
      <c r="A189" s="90"/>
      <c r="B189" s="90"/>
      <c r="C189" s="90"/>
      <c r="D189" s="90"/>
      <c r="E189" s="90"/>
      <c r="F189" s="90"/>
      <c r="G189" s="90"/>
      <c r="H189" s="90"/>
      <c r="I189" s="90"/>
      <c r="J189" s="90"/>
      <c r="K189" s="90"/>
      <c r="L189" s="90"/>
      <c r="M189" s="90"/>
      <c r="N189" s="90"/>
      <c r="O189" s="90"/>
      <c r="P189" s="90"/>
      <c r="Q189" s="90"/>
      <c r="R189" s="90"/>
      <c r="S189" s="90"/>
      <c r="T189" s="90"/>
      <c r="U189" s="90"/>
      <c r="V189" s="90"/>
      <c r="W189" s="90"/>
      <c r="X189" s="90"/>
      <c r="Y189" s="90"/>
      <c r="Z189" s="90"/>
      <c r="AA189" s="90"/>
      <c r="AB189" s="90"/>
      <c r="AC189" s="90"/>
      <c r="AD189" s="90"/>
      <c r="AE189" s="90"/>
      <c r="AF189" s="90"/>
      <c r="AG189" s="90"/>
      <c r="AH189" s="90"/>
      <c r="AI189" s="90"/>
      <c r="AJ189" s="90"/>
      <c r="AK189" s="90"/>
      <c r="AL189" s="90"/>
      <c r="AM189" s="90"/>
      <c r="AN189" s="90"/>
      <c r="AO189" s="90"/>
      <c r="AP189" s="90"/>
      <c r="AQ189" s="90"/>
      <c r="AR189" s="90"/>
      <c r="AS189" s="85"/>
    </row>
    <row r="190" spans="1:45" ht="15" customHeight="1" x14ac:dyDescent="0.35">
      <c r="A190" s="90"/>
      <c r="B190" s="90"/>
      <c r="C190" s="90"/>
      <c r="D190" s="90"/>
      <c r="E190" s="90"/>
      <c r="F190" s="90"/>
      <c r="G190" s="90"/>
      <c r="H190" s="90"/>
      <c r="I190" s="90"/>
      <c r="J190" s="90"/>
      <c r="K190" s="90"/>
      <c r="L190" s="90"/>
      <c r="M190" s="90"/>
      <c r="N190" s="90"/>
      <c r="O190" s="90"/>
      <c r="P190" s="90"/>
      <c r="Q190" s="90"/>
      <c r="R190" s="90"/>
      <c r="S190" s="90"/>
      <c r="T190" s="90"/>
      <c r="U190" s="90"/>
      <c r="V190" s="90"/>
      <c r="W190" s="90"/>
      <c r="X190" s="90"/>
      <c r="Y190" s="90"/>
      <c r="Z190" s="90"/>
      <c r="AA190" s="90"/>
      <c r="AB190" s="90"/>
      <c r="AC190" s="90"/>
      <c r="AD190" s="90"/>
      <c r="AE190" s="90"/>
      <c r="AF190" s="90"/>
      <c r="AG190" s="90"/>
      <c r="AH190" s="90"/>
      <c r="AI190" s="90"/>
      <c r="AJ190" s="90"/>
      <c r="AK190" s="90"/>
      <c r="AL190" s="90"/>
      <c r="AM190" s="90"/>
      <c r="AN190" s="90"/>
      <c r="AO190" s="90"/>
      <c r="AP190" s="90"/>
      <c r="AQ190" s="90"/>
      <c r="AR190" s="90"/>
      <c r="AS190" s="85"/>
    </row>
    <row r="191" spans="1:45" ht="15" customHeight="1" x14ac:dyDescent="0.35">
      <c r="A191" s="90"/>
      <c r="B191" s="90"/>
      <c r="C191" s="90"/>
      <c r="D191" s="90"/>
      <c r="E191" s="90"/>
      <c r="F191" s="90"/>
      <c r="G191" s="90"/>
      <c r="H191" s="90"/>
      <c r="I191" s="90"/>
      <c r="J191" s="90"/>
      <c r="K191" s="90"/>
      <c r="L191" s="90"/>
      <c r="M191" s="90"/>
      <c r="N191" s="90"/>
      <c r="O191" s="90"/>
      <c r="P191" s="90"/>
      <c r="Q191" s="90"/>
      <c r="R191" s="90"/>
      <c r="S191" s="90"/>
      <c r="T191" s="90"/>
      <c r="U191" s="90"/>
      <c r="V191" s="90"/>
      <c r="W191" s="90"/>
      <c r="X191" s="90"/>
      <c r="Y191" s="90"/>
      <c r="Z191" s="90"/>
      <c r="AA191" s="90"/>
      <c r="AB191" s="90"/>
      <c r="AC191" s="90"/>
      <c r="AD191" s="90"/>
      <c r="AE191" s="90"/>
      <c r="AF191" s="90"/>
      <c r="AG191" s="90"/>
      <c r="AH191" s="90"/>
      <c r="AI191" s="90"/>
      <c r="AJ191" s="90"/>
      <c r="AK191" s="90"/>
      <c r="AL191" s="90"/>
      <c r="AM191" s="90"/>
      <c r="AN191" s="90"/>
      <c r="AO191" s="90"/>
      <c r="AP191" s="90"/>
      <c r="AQ191" s="90"/>
      <c r="AR191" s="90"/>
      <c r="AS191" s="85"/>
    </row>
    <row r="192" spans="1:45" ht="15" customHeight="1" x14ac:dyDescent="0.35">
      <c r="A192" s="90"/>
      <c r="B192" s="90"/>
      <c r="C192" s="90"/>
      <c r="D192" s="90"/>
      <c r="E192" s="90"/>
      <c r="F192" s="90"/>
      <c r="G192" s="90"/>
      <c r="H192" s="90"/>
      <c r="I192" s="90"/>
      <c r="J192" s="90"/>
      <c r="K192" s="90"/>
      <c r="L192" s="90"/>
      <c r="M192" s="90"/>
      <c r="N192" s="90"/>
      <c r="O192" s="90"/>
      <c r="P192" s="90"/>
      <c r="Q192" s="90"/>
      <c r="R192" s="90"/>
      <c r="S192" s="90"/>
      <c r="T192" s="90"/>
      <c r="U192" s="90"/>
      <c r="V192" s="90"/>
      <c r="W192" s="90"/>
      <c r="X192" s="90"/>
      <c r="Y192" s="90"/>
      <c r="Z192" s="90"/>
      <c r="AA192" s="90"/>
      <c r="AB192" s="90"/>
      <c r="AC192" s="90"/>
      <c r="AD192" s="90"/>
      <c r="AE192" s="90"/>
      <c r="AF192" s="90"/>
      <c r="AG192" s="90"/>
      <c r="AH192" s="90"/>
      <c r="AI192" s="90"/>
      <c r="AJ192" s="90"/>
      <c r="AK192" s="90"/>
      <c r="AL192" s="90"/>
      <c r="AM192" s="90"/>
      <c r="AN192" s="90"/>
      <c r="AO192" s="90"/>
      <c r="AP192" s="90"/>
      <c r="AQ192" s="90"/>
      <c r="AR192" s="90"/>
      <c r="AS192" s="85"/>
    </row>
    <row r="193" spans="1:45" ht="15" customHeight="1" x14ac:dyDescent="0.35">
      <c r="A193" s="90"/>
      <c r="B193" s="90"/>
      <c r="C193" s="90"/>
      <c r="D193" s="90"/>
      <c r="E193" s="90"/>
      <c r="F193" s="90"/>
      <c r="G193" s="90"/>
      <c r="H193" s="90"/>
      <c r="I193" s="90"/>
      <c r="J193" s="90"/>
      <c r="K193" s="90"/>
      <c r="L193" s="90"/>
      <c r="M193" s="90"/>
      <c r="N193" s="90"/>
      <c r="O193" s="90"/>
      <c r="P193" s="90"/>
      <c r="Q193" s="90"/>
      <c r="R193" s="90"/>
      <c r="S193" s="90"/>
      <c r="T193" s="90"/>
      <c r="U193" s="90"/>
      <c r="V193" s="90"/>
      <c r="W193" s="90"/>
      <c r="X193" s="90"/>
      <c r="Y193" s="90"/>
      <c r="Z193" s="90"/>
      <c r="AA193" s="90"/>
      <c r="AB193" s="90"/>
      <c r="AC193" s="90"/>
      <c r="AD193" s="90"/>
      <c r="AE193" s="90"/>
      <c r="AF193" s="90"/>
      <c r="AG193" s="90"/>
      <c r="AH193" s="90"/>
      <c r="AI193" s="90"/>
      <c r="AJ193" s="90"/>
      <c r="AK193" s="90"/>
      <c r="AL193" s="90"/>
      <c r="AM193" s="90"/>
      <c r="AN193" s="90"/>
      <c r="AO193" s="90"/>
      <c r="AP193" s="90"/>
      <c r="AQ193" s="90"/>
      <c r="AR193" s="90"/>
      <c r="AS193" s="85"/>
    </row>
    <row r="194" spans="1:45" ht="15" customHeight="1" x14ac:dyDescent="0.35">
      <c r="A194" s="90"/>
      <c r="B194" s="90"/>
      <c r="C194" s="90"/>
      <c r="D194" s="90"/>
      <c r="E194" s="90"/>
      <c r="F194" s="90"/>
      <c r="G194" s="90"/>
      <c r="H194" s="90"/>
      <c r="I194" s="90"/>
      <c r="J194" s="90"/>
      <c r="K194" s="90"/>
      <c r="L194" s="90"/>
      <c r="M194" s="90"/>
      <c r="N194" s="90"/>
      <c r="O194" s="90"/>
      <c r="P194" s="90"/>
      <c r="Q194" s="90"/>
      <c r="R194" s="90"/>
      <c r="S194" s="90"/>
      <c r="T194" s="90"/>
      <c r="U194" s="90"/>
      <c r="V194" s="90"/>
      <c r="W194" s="90"/>
      <c r="X194" s="90"/>
      <c r="Y194" s="90"/>
      <c r="Z194" s="90"/>
      <c r="AA194" s="90"/>
      <c r="AB194" s="90"/>
      <c r="AC194" s="90"/>
      <c r="AD194" s="90"/>
      <c r="AE194" s="90"/>
      <c r="AF194" s="90"/>
      <c r="AG194" s="90"/>
      <c r="AH194" s="90"/>
      <c r="AI194" s="90"/>
      <c r="AJ194" s="90"/>
      <c r="AK194" s="90"/>
      <c r="AL194" s="90"/>
      <c r="AM194" s="90"/>
      <c r="AN194" s="90"/>
      <c r="AO194" s="90"/>
      <c r="AP194" s="90"/>
      <c r="AQ194" s="90"/>
      <c r="AR194" s="90"/>
      <c r="AS194" s="85"/>
    </row>
    <row r="195" spans="1:45" ht="15" customHeight="1" x14ac:dyDescent="0.35">
      <c r="A195" s="90"/>
      <c r="B195" s="90"/>
      <c r="C195" s="90"/>
      <c r="D195" s="90"/>
      <c r="E195" s="90"/>
      <c r="F195" s="90"/>
      <c r="G195" s="90"/>
      <c r="H195" s="90"/>
      <c r="I195" s="90"/>
      <c r="J195" s="90"/>
      <c r="K195" s="90"/>
      <c r="L195" s="90"/>
      <c r="M195" s="90"/>
      <c r="N195" s="90"/>
      <c r="O195" s="90"/>
      <c r="P195" s="90"/>
      <c r="Q195" s="90"/>
      <c r="R195" s="90"/>
      <c r="S195" s="90"/>
      <c r="T195" s="90"/>
      <c r="U195" s="90"/>
      <c r="V195" s="90"/>
      <c r="W195" s="90"/>
      <c r="X195" s="90"/>
      <c r="Y195" s="90"/>
      <c r="Z195" s="90"/>
      <c r="AA195" s="90"/>
      <c r="AB195" s="90"/>
      <c r="AC195" s="90"/>
      <c r="AD195" s="90"/>
      <c r="AE195" s="90"/>
      <c r="AF195" s="90"/>
      <c r="AG195" s="90"/>
      <c r="AH195" s="90"/>
      <c r="AI195" s="90"/>
      <c r="AJ195" s="90"/>
      <c r="AK195" s="90"/>
      <c r="AL195" s="90"/>
      <c r="AM195" s="90"/>
      <c r="AN195" s="90"/>
      <c r="AO195" s="90"/>
      <c r="AP195" s="90"/>
      <c r="AQ195" s="90"/>
      <c r="AR195" s="90"/>
      <c r="AS195" s="85"/>
    </row>
    <row r="196" spans="1:45" ht="15" customHeight="1" x14ac:dyDescent="0.35">
      <c r="A196" s="90"/>
      <c r="B196" s="90"/>
      <c r="C196" s="90"/>
      <c r="D196" s="90"/>
      <c r="E196" s="90"/>
      <c r="F196" s="90"/>
      <c r="G196" s="90"/>
      <c r="H196" s="90"/>
      <c r="I196" s="90"/>
      <c r="J196" s="90"/>
      <c r="K196" s="90"/>
      <c r="L196" s="90"/>
      <c r="M196" s="90"/>
      <c r="N196" s="90"/>
      <c r="O196" s="90"/>
      <c r="P196" s="90"/>
      <c r="Q196" s="90"/>
      <c r="R196" s="90"/>
      <c r="S196" s="90"/>
      <c r="T196" s="90"/>
      <c r="U196" s="90"/>
      <c r="V196" s="90"/>
      <c r="W196" s="90"/>
      <c r="X196" s="90"/>
      <c r="Y196" s="90"/>
      <c r="Z196" s="90"/>
      <c r="AA196" s="90"/>
      <c r="AB196" s="90"/>
      <c r="AC196" s="90"/>
      <c r="AD196" s="90"/>
      <c r="AE196" s="90"/>
      <c r="AF196" s="90"/>
      <c r="AG196" s="90"/>
      <c r="AH196" s="90"/>
      <c r="AI196" s="90"/>
      <c r="AJ196" s="90"/>
      <c r="AK196" s="90"/>
      <c r="AL196" s="90"/>
      <c r="AM196" s="90"/>
      <c r="AN196" s="90"/>
      <c r="AO196" s="90"/>
      <c r="AP196" s="90"/>
      <c r="AQ196" s="90"/>
      <c r="AR196" s="90"/>
      <c r="AS196" s="85"/>
    </row>
    <row r="197" spans="1:45" ht="15" customHeight="1" x14ac:dyDescent="0.35">
      <c r="A197" s="90"/>
      <c r="B197" s="90"/>
      <c r="C197" s="90"/>
      <c r="D197" s="90"/>
      <c r="E197" s="90"/>
      <c r="F197" s="90"/>
      <c r="G197" s="90"/>
      <c r="H197" s="90"/>
      <c r="I197" s="90"/>
      <c r="J197" s="90"/>
      <c r="K197" s="90"/>
      <c r="L197" s="90"/>
      <c r="M197" s="90"/>
      <c r="N197" s="90"/>
      <c r="O197" s="90"/>
      <c r="P197" s="90"/>
      <c r="Q197" s="90"/>
      <c r="R197" s="90"/>
      <c r="S197" s="90"/>
      <c r="T197" s="90"/>
      <c r="U197" s="90"/>
      <c r="V197" s="90"/>
      <c r="W197" s="90"/>
      <c r="X197" s="90"/>
      <c r="Y197" s="90"/>
      <c r="Z197" s="90"/>
      <c r="AA197" s="90"/>
      <c r="AB197" s="90"/>
      <c r="AC197" s="90"/>
      <c r="AD197" s="90"/>
      <c r="AE197" s="90"/>
      <c r="AF197" s="90"/>
      <c r="AG197" s="90"/>
      <c r="AH197" s="90"/>
      <c r="AI197" s="90"/>
      <c r="AJ197" s="90"/>
      <c r="AK197" s="90"/>
      <c r="AL197" s="90"/>
      <c r="AM197" s="90"/>
      <c r="AN197" s="90"/>
      <c r="AO197" s="90"/>
      <c r="AP197" s="90"/>
      <c r="AQ197" s="90"/>
      <c r="AR197" s="90"/>
      <c r="AS197" s="85"/>
    </row>
    <row r="198" spans="1:45" ht="15" customHeight="1" x14ac:dyDescent="0.35">
      <c r="A198" s="90"/>
      <c r="B198" s="90"/>
      <c r="C198" s="90"/>
      <c r="D198" s="90"/>
      <c r="E198" s="90"/>
      <c r="F198" s="90"/>
      <c r="G198" s="90"/>
      <c r="H198" s="90"/>
      <c r="I198" s="90"/>
      <c r="J198" s="90"/>
      <c r="K198" s="90"/>
      <c r="L198" s="90"/>
      <c r="M198" s="90"/>
      <c r="N198" s="90"/>
      <c r="O198" s="90"/>
      <c r="P198" s="90"/>
      <c r="Q198" s="90"/>
      <c r="R198" s="90"/>
      <c r="S198" s="90"/>
      <c r="T198" s="90"/>
      <c r="U198" s="90"/>
      <c r="V198" s="90"/>
      <c r="W198" s="90"/>
      <c r="X198" s="90"/>
      <c r="Y198" s="90"/>
      <c r="Z198" s="90"/>
      <c r="AA198" s="90"/>
      <c r="AB198" s="90"/>
      <c r="AC198" s="90"/>
      <c r="AD198" s="90"/>
      <c r="AE198" s="90"/>
      <c r="AF198" s="90"/>
      <c r="AG198" s="90"/>
      <c r="AH198" s="90"/>
      <c r="AI198" s="90"/>
      <c r="AJ198" s="90"/>
      <c r="AK198" s="90"/>
      <c r="AL198" s="90"/>
      <c r="AM198" s="90"/>
      <c r="AN198" s="90"/>
      <c r="AO198" s="90"/>
      <c r="AP198" s="90"/>
      <c r="AQ198" s="90"/>
      <c r="AR198" s="90"/>
      <c r="AS198" s="85"/>
    </row>
    <row r="199" spans="1:45" ht="15" customHeight="1" x14ac:dyDescent="0.35">
      <c r="A199" s="90"/>
      <c r="B199" s="90"/>
      <c r="C199" s="90"/>
      <c r="D199" s="90"/>
      <c r="E199" s="90"/>
      <c r="F199" s="90"/>
      <c r="G199" s="90"/>
      <c r="H199" s="90"/>
      <c r="I199" s="90"/>
      <c r="J199" s="90"/>
      <c r="K199" s="90"/>
      <c r="L199" s="90"/>
      <c r="M199" s="90"/>
      <c r="N199" s="90"/>
      <c r="O199" s="90"/>
      <c r="P199" s="90"/>
      <c r="Q199" s="90"/>
      <c r="R199" s="90"/>
      <c r="S199" s="90"/>
      <c r="T199" s="90"/>
      <c r="U199" s="90"/>
      <c r="V199" s="90"/>
      <c r="W199" s="90"/>
      <c r="X199" s="90"/>
      <c r="Y199" s="90"/>
      <c r="Z199" s="90"/>
      <c r="AA199" s="90"/>
      <c r="AB199" s="90"/>
      <c r="AC199" s="90"/>
      <c r="AD199" s="90"/>
      <c r="AE199" s="90"/>
      <c r="AF199" s="90"/>
      <c r="AG199" s="90"/>
      <c r="AH199" s="90"/>
      <c r="AI199" s="90"/>
      <c r="AJ199" s="90"/>
      <c r="AK199" s="90"/>
      <c r="AL199" s="90"/>
      <c r="AM199" s="90"/>
      <c r="AN199" s="90"/>
      <c r="AO199" s="90"/>
      <c r="AP199" s="90"/>
      <c r="AQ199" s="90"/>
      <c r="AR199" s="90"/>
      <c r="AS199" s="85"/>
    </row>
    <row r="200" spans="1:45" ht="15" customHeight="1" x14ac:dyDescent="0.35">
      <c r="A200" s="90"/>
      <c r="B200" s="90"/>
      <c r="C200" s="90"/>
      <c r="D200" s="90"/>
      <c r="E200" s="90"/>
      <c r="F200" s="90"/>
      <c r="G200" s="90"/>
      <c r="H200" s="90"/>
      <c r="I200" s="90"/>
      <c r="J200" s="90"/>
      <c r="K200" s="90"/>
      <c r="L200" s="90"/>
      <c r="M200" s="90"/>
      <c r="N200" s="90"/>
      <c r="O200" s="90"/>
      <c r="P200" s="90"/>
      <c r="Q200" s="90"/>
      <c r="R200" s="90"/>
      <c r="S200" s="90"/>
      <c r="T200" s="90"/>
      <c r="U200" s="90"/>
      <c r="V200" s="90"/>
      <c r="W200" s="90"/>
      <c r="X200" s="90"/>
      <c r="Y200" s="90"/>
      <c r="Z200" s="90"/>
      <c r="AA200" s="90"/>
      <c r="AB200" s="90"/>
      <c r="AC200" s="90"/>
      <c r="AD200" s="90"/>
      <c r="AE200" s="90"/>
      <c r="AF200" s="90"/>
      <c r="AG200" s="90"/>
      <c r="AH200" s="90"/>
      <c r="AI200" s="90"/>
      <c r="AJ200" s="90"/>
      <c r="AK200" s="90"/>
      <c r="AL200" s="90"/>
      <c r="AM200" s="90"/>
      <c r="AN200" s="90"/>
      <c r="AO200" s="90"/>
      <c r="AP200" s="90"/>
      <c r="AQ200" s="90"/>
      <c r="AR200" s="90"/>
      <c r="AS200" s="85"/>
    </row>
    <row r="201" spans="1:45" ht="15" customHeight="1" x14ac:dyDescent="0.35">
      <c r="A201" s="90"/>
      <c r="B201" s="90"/>
      <c r="C201" s="90"/>
      <c r="D201" s="90"/>
      <c r="E201" s="90"/>
      <c r="F201" s="90"/>
      <c r="G201" s="90"/>
      <c r="H201" s="90"/>
      <c r="I201" s="90"/>
      <c r="J201" s="90"/>
      <c r="K201" s="90"/>
      <c r="L201" s="90"/>
      <c r="M201" s="90"/>
      <c r="N201" s="90"/>
      <c r="O201" s="90"/>
      <c r="P201" s="90"/>
      <c r="Q201" s="90"/>
      <c r="R201" s="90"/>
      <c r="S201" s="90"/>
      <c r="T201" s="90"/>
      <c r="U201" s="90"/>
      <c r="V201" s="90"/>
      <c r="W201" s="90"/>
      <c r="X201" s="90"/>
      <c r="Y201" s="90"/>
      <c r="Z201" s="90"/>
      <c r="AA201" s="90"/>
      <c r="AB201" s="90"/>
      <c r="AC201" s="90"/>
      <c r="AD201" s="90"/>
      <c r="AE201" s="90"/>
      <c r="AF201" s="90"/>
      <c r="AG201" s="90"/>
      <c r="AH201" s="90"/>
      <c r="AI201" s="90"/>
      <c r="AJ201" s="90"/>
      <c r="AK201" s="90"/>
      <c r="AL201" s="90"/>
      <c r="AM201" s="90"/>
      <c r="AN201" s="90"/>
      <c r="AO201" s="90"/>
      <c r="AP201" s="90"/>
      <c r="AQ201" s="90"/>
      <c r="AR201" s="90"/>
      <c r="AS201" s="85"/>
    </row>
    <row r="202" spans="1:45" ht="15" customHeight="1" x14ac:dyDescent="0.35">
      <c r="A202" s="90"/>
      <c r="B202" s="90"/>
      <c r="C202" s="90"/>
      <c r="D202" s="90"/>
      <c r="E202" s="90"/>
      <c r="F202" s="90"/>
      <c r="G202" s="90"/>
      <c r="H202" s="90"/>
      <c r="I202" s="90"/>
      <c r="J202" s="90"/>
      <c r="K202" s="90"/>
      <c r="L202" s="90"/>
      <c r="M202" s="90"/>
      <c r="N202" s="90"/>
      <c r="O202" s="90"/>
      <c r="P202" s="90"/>
      <c r="Q202" s="90"/>
      <c r="R202" s="90"/>
      <c r="S202" s="90"/>
      <c r="T202" s="90"/>
      <c r="U202" s="90"/>
      <c r="V202" s="90"/>
      <c r="W202" s="90"/>
      <c r="X202" s="90"/>
      <c r="Y202" s="90"/>
      <c r="Z202" s="90"/>
      <c r="AA202" s="90"/>
      <c r="AB202" s="90"/>
      <c r="AC202" s="90"/>
      <c r="AD202" s="90"/>
      <c r="AE202" s="90"/>
      <c r="AF202" s="90"/>
      <c r="AG202" s="90"/>
      <c r="AH202" s="90"/>
      <c r="AI202" s="90"/>
      <c r="AJ202" s="90"/>
      <c r="AK202" s="90"/>
      <c r="AL202" s="90"/>
      <c r="AM202" s="90"/>
      <c r="AN202" s="90"/>
      <c r="AO202" s="90"/>
      <c r="AP202" s="90"/>
      <c r="AQ202" s="90"/>
      <c r="AR202" s="90"/>
      <c r="AS202" s="85"/>
    </row>
    <row r="203" spans="1:45" ht="15" customHeight="1" x14ac:dyDescent="0.35">
      <c r="A203" s="90"/>
      <c r="B203" s="90"/>
      <c r="C203" s="90"/>
      <c r="D203" s="90"/>
      <c r="E203" s="90"/>
      <c r="F203" s="90"/>
      <c r="G203" s="90"/>
      <c r="H203" s="90"/>
      <c r="I203" s="90"/>
      <c r="J203" s="90"/>
      <c r="K203" s="90"/>
      <c r="L203" s="90"/>
      <c r="M203" s="90"/>
      <c r="N203" s="90"/>
      <c r="O203" s="90"/>
      <c r="P203" s="90"/>
      <c r="Q203" s="90"/>
      <c r="R203" s="90"/>
      <c r="S203" s="90"/>
      <c r="T203" s="90"/>
      <c r="U203" s="90"/>
      <c r="V203" s="90"/>
      <c r="W203" s="90"/>
      <c r="X203" s="90"/>
      <c r="Y203" s="90"/>
      <c r="Z203" s="90"/>
      <c r="AA203" s="90"/>
      <c r="AB203" s="90"/>
      <c r="AC203" s="90"/>
      <c r="AD203" s="90"/>
      <c r="AE203" s="90"/>
      <c r="AF203" s="90"/>
      <c r="AG203" s="90"/>
      <c r="AH203" s="90"/>
      <c r="AI203" s="90"/>
      <c r="AJ203" s="90"/>
      <c r="AK203" s="90"/>
      <c r="AL203" s="90"/>
      <c r="AM203" s="90"/>
      <c r="AN203" s="90"/>
      <c r="AO203" s="90"/>
      <c r="AP203" s="90"/>
      <c r="AQ203" s="90"/>
      <c r="AR203" s="90"/>
      <c r="AS203" s="85"/>
    </row>
    <row r="204" spans="1:45" ht="15" customHeight="1" x14ac:dyDescent="0.35">
      <c r="A204" s="90"/>
      <c r="B204" s="90"/>
      <c r="C204" s="90"/>
      <c r="D204" s="90"/>
      <c r="E204" s="90"/>
      <c r="F204" s="90"/>
      <c r="G204" s="90"/>
      <c r="H204" s="90"/>
      <c r="I204" s="90"/>
      <c r="J204" s="90"/>
      <c r="K204" s="90"/>
      <c r="L204" s="90"/>
      <c r="M204" s="90"/>
      <c r="N204" s="90"/>
      <c r="O204" s="90"/>
      <c r="P204" s="90"/>
      <c r="Q204" s="90"/>
      <c r="R204" s="90"/>
      <c r="S204" s="90"/>
      <c r="T204" s="90"/>
      <c r="U204" s="90"/>
      <c r="V204" s="90"/>
      <c r="W204" s="90"/>
      <c r="X204" s="90"/>
      <c r="Y204" s="90"/>
      <c r="Z204" s="90"/>
      <c r="AA204" s="90"/>
      <c r="AB204" s="90"/>
      <c r="AC204" s="90"/>
      <c r="AD204" s="90"/>
      <c r="AE204" s="90"/>
      <c r="AF204" s="90"/>
      <c r="AG204" s="90"/>
      <c r="AH204" s="90"/>
      <c r="AI204" s="90"/>
      <c r="AJ204" s="90"/>
      <c r="AK204" s="90"/>
      <c r="AL204" s="90"/>
      <c r="AM204" s="90"/>
      <c r="AN204" s="90"/>
      <c r="AO204" s="90"/>
      <c r="AP204" s="90"/>
      <c r="AQ204" s="90"/>
      <c r="AR204" s="90"/>
      <c r="AS204" s="85"/>
    </row>
    <row r="205" spans="1:45" ht="15" customHeight="1" x14ac:dyDescent="0.35">
      <c r="A205" s="90"/>
      <c r="B205" s="90"/>
      <c r="C205" s="90"/>
      <c r="D205" s="90"/>
      <c r="E205" s="90"/>
      <c r="F205" s="90"/>
      <c r="G205" s="90"/>
      <c r="H205" s="90"/>
      <c r="I205" s="90"/>
      <c r="J205" s="90"/>
      <c r="K205" s="90"/>
      <c r="L205" s="90"/>
      <c r="M205" s="90"/>
      <c r="N205" s="90"/>
      <c r="O205" s="90"/>
      <c r="P205" s="90"/>
      <c r="Q205" s="90"/>
      <c r="R205" s="90"/>
      <c r="S205" s="90"/>
      <c r="T205" s="90"/>
      <c r="U205" s="90"/>
      <c r="V205" s="90"/>
      <c r="W205" s="90"/>
      <c r="X205" s="90"/>
      <c r="Y205" s="90"/>
      <c r="Z205" s="90"/>
      <c r="AA205" s="90"/>
      <c r="AB205" s="90"/>
      <c r="AC205" s="90"/>
      <c r="AD205" s="90"/>
      <c r="AE205" s="90"/>
      <c r="AF205" s="90"/>
      <c r="AG205" s="90"/>
      <c r="AH205" s="90"/>
      <c r="AI205" s="90"/>
      <c r="AJ205" s="90"/>
      <c r="AK205" s="90"/>
      <c r="AL205" s="90"/>
      <c r="AM205" s="90"/>
      <c r="AN205" s="90"/>
      <c r="AO205" s="90"/>
      <c r="AP205" s="90"/>
      <c r="AQ205" s="90"/>
      <c r="AR205" s="90"/>
      <c r="AS205" s="85"/>
    </row>
    <row r="206" spans="1:45" ht="15" customHeight="1" x14ac:dyDescent="0.35">
      <c r="A206" s="90"/>
      <c r="B206" s="90"/>
      <c r="C206" s="90"/>
      <c r="D206" s="90"/>
      <c r="E206" s="90"/>
      <c r="F206" s="90"/>
      <c r="G206" s="90"/>
      <c r="H206" s="90"/>
      <c r="I206" s="90"/>
      <c r="J206" s="90"/>
      <c r="K206" s="90"/>
      <c r="L206" s="90"/>
      <c r="M206" s="90"/>
      <c r="N206" s="90"/>
      <c r="O206" s="90"/>
      <c r="P206" s="90"/>
      <c r="Q206" s="90"/>
      <c r="R206" s="90"/>
      <c r="S206" s="90"/>
      <c r="T206" s="90"/>
      <c r="U206" s="90"/>
      <c r="V206" s="90"/>
      <c r="W206" s="90"/>
      <c r="X206" s="90"/>
      <c r="Y206" s="90"/>
      <c r="Z206" s="90"/>
      <c r="AA206" s="90"/>
      <c r="AB206" s="90"/>
      <c r="AC206" s="90"/>
      <c r="AD206" s="90"/>
      <c r="AE206" s="90"/>
      <c r="AF206" s="90"/>
      <c r="AG206" s="90"/>
      <c r="AH206" s="90"/>
      <c r="AI206" s="90"/>
      <c r="AJ206" s="90"/>
      <c r="AK206" s="90"/>
      <c r="AL206" s="90"/>
      <c r="AM206" s="90"/>
      <c r="AN206" s="90"/>
      <c r="AO206" s="90"/>
      <c r="AP206" s="90"/>
      <c r="AQ206" s="90"/>
      <c r="AR206" s="90"/>
      <c r="AS206" s="85"/>
    </row>
    <row r="207" spans="1:45" ht="15" customHeight="1" x14ac:dyDescent="0.35">
      <c r="A207" s="90"/>
      <c r="B207" s="90"/>
      <c r="C207" s="90"/>
      <c r="D207" s="90"/>
      <c r="E207" s="90"/>
      <c r="F207" s="90"/>
      <c r="G207" s="90"/>
      <c r="H207" s="90"/>
      <c r="I207" s="90"/>
      <c r="J207" s="90"/>
      <c r="K207" s="90"/>
      <c r="L207" s="90"/>
      <c r="M207" s="90"/>
      <c r="N207" s="90"/>
      <c r="O207" s="90"/>
      <c r="P207" s="90"/>
      <c r="Q207" s="90"/>
      <c r="R207" s="90"/>
      <c r="S207" s="90"/>
      <c r="T207" s="90"/>
      <c r="U207" s="90"/>
      <c r="V207" s="90"/>
      <c r="W207" s="90"/>
      <c r="X207" s="90"/>
      <c r="Y207" s="90"/>
      <c r="Z207" s="90"/>
      <c r="AA207" s="90"/>
      <c r="AB207" s="90"/>
      <c r="AC207" s="90"/>
      <c r="AD207" s="90"/>
      <c r="AE207" s="90"/>
      <c r="AF207" s="90"/>
      <c r="AG207" s="90"/>
      <c r="AH207" s="90"/>
      <c r="AI207" s="90"/>
      <c r="AJ207" s="90"/>
      <c r="AK207" s="90"/>
      <c r="AL207" s="90"/>
      <c r="AM207" s="90"/>
      <c r="AN207" s="90"/>
      <c r="AO207" s="90"/>
      <c r="AP207" s="90"/>
      <c r="AQ207" s="90"/>
      <c r="AR207" s="90"/>
      <c r="AS207" s="85"/>
    </row>
    <row r="208" spans="1:45" ht="15" customHeight="1" x14ac:dyDescent="0.35">
      <c r="A208" s="90"/>
      <c r="B208" s="90"/>
      <c r="C208" s="90"/>
      <c r="D208" s="90"/>
      <c r="E208" s="90"/>
      <c r="F208" s="90"/>
      <c r="G208" s="90"/>
      <c r="H208" s="90"/>
      <c r="I208" s="90"/>
      <c r="J208" s="90"/>
      <c r="K208" s="90"/>
      <c r="L208" s="90"/>
      <c r="M208" s="90"/>
      <c r="N208" s="90"/>
      <c r="O208" s="90"/>
      <c r="P208" s="90"/>
      <c r="Q208" s="90"/>
      <c r="R208" s="90"/>
      <c r="S208" s="90"/>
      <c r="T208" s="90"/>
      <c r="U208" s="90"/>
      <c r="V208" s="90"/>
      <c r="W208" s="90"/>
      <c r="X208" s="90"/>
      <c r="Y208" s="90"/>
      <c r="Z208" s="90"/>
      <c r="AA208" s="90"/>
      <c r="AB208" s="90"/>
      <c r="AC208" s="90"/>
      <c r="AD208" s="90"/>
      <c r="AE208" s="90"/>
      <c r="AF208" s="90"/>
      <c r="AG208" s="90"/>
      <c r="AH208" s="90"/>
      <c r="AI208" s="90"/>
      <c r="AJ208" s="90"/>
      <c r="AK208" s="90"/>
      <c r="AL208" s="90"/>
      <c r="AM208" s="90"/>
      <c r="AN208" s="90"/>
      <c r="AO208" s="90"/>
      <c r="AP208" s="90"/>
      <c r="AQ208" s="90"/>
      <c r="AR208" s="90"/>
      <c r="AS208" s="85"/>
    </row>
    <row r="209" spans="1:45" ht="15" customHeight="1" x14ac:dyDescent="0.35">
      <c r="A209" s="90"/>
      <c r="B209" s="90"/>
      <c r="C209" s="90"/>
      <c r="D209" s="90"/>
      <c r="E209" s="90"/>
      <c r="F209" s="90"/>
      <c r="G209" s="90"/>
      <c r="H209" s="90"/>
      <c r="I209" s="90"/>
      <c r="J209" s="90"/>
      <c r="K209" s="90"/>
      <c r="L209" s="90"/>
      <c r="M209" s="90"/>
      <c r="N209" s="90"/>
      <c r="O209" s="90"/>
      <c r="P209" s="90"/>
      <c r="Q209" s="90"/>
      <c r="R209" s="90"/>
      <c r="S209" s="90"/>
      <c r="T209" s="90"/>
      <c r="U209" s="90"/>
      <c r="V209" s="90"/>
      <c r="W209" s="90"/>
      <c r="X209" s="90"/>
      <c r="Y209" s="90"/>
      <c r="Z209" s="90"/>
      <c r="AA209" s="90"/>
      <c r="AB209" s="90"/>
      <c r="AC209" s="90"/>
      <c r="AD209" s="90"/>
      <c r="AE209" s="90"/>
      <c r="AF209" s="90"/>
      <c r="AG209" s="90"/>
      <c r="AH209" s="90"/>
      <c r="AI209" s="90"/>
      <c r="AJ209" s="90"/>
      <c r="AK209" s="90"/>
      <c r="AL209" s="90"/>
      <c r="AM209" s="90"/>
      <c r="AN209" s="90"/>
      <c r="AO209" s="90"/>
      <c r="AP209" s="90"/>
      <c r="AQ209" s="90"/>
      <c r="AR209" s="90"/>
      <c r="AS209" s="85"/>
    </row>
    <row r="210" spans="1:45" ht="15" customHeight="1" x14ac:dyDescent="0.35">
      <c r="A210" s="90"/>
      <c r="B210" s="90"/>
      <c r="C210" s="90"/>
      <c r="D210" s="90"/>
      <c r="E210" s="90"/>
      <c r="F210" s="90"/>
      <c r="G210" s="90"/>
      <c r="H210" s="90"/>
      <c r="I210" s="90"/>
      <c r="J210" s="90"/>
      <c r="K210" s="90"/>
      <c r="L210" s="90"/>
      <c r="M210" s="90"/>
      <c r="N210" s="90"/>
      <c r="O210" s="90"/>
      <c r="P210" s="90"/>
      <c r="Q210" s="90"/>
      <c r="R210" s="90"/>
      <c r="S210" s="90"/>
      <c r="T210" s="90"/>
      <c r="U210" s="90"/>
      <c r="V210" s="90"/>
      <c r="W210" s="90"/>
      <c r="X210" s="90"/>
      <c r="Y210" s="90"/>
      <c r="Z210" s="90"/>
      <c r="AA210" s="90"/>
      <c r="AB210" s="90"/>
      <c r="AC210" s="90"/>
      <c r="AD210" s="90"/>
      <c r="AE210" s="90"/>
      <c r="AF210" s="90"/>
      <c r="AG210" s="90"/>
      <c r="AH210" s="90"/>
      <c r="AI210" s="90"/>
      <c r="AJ210" s="90"/>
      <c r="AK210" s="90"/>
      <c r="AL210" s="90"/>
      <c r="AM210" s="90"/>
      <c r="AN210" s="90"/>
      <c r="AO210" s="90"/>
      <c r="AP210" s="90"/>
      <c r="AQ210" s="90"/>
      <c r="AR210" s="90"/>
      <c r="AS210" s="85"/>
    </row>
    <row r="211" spans="1:45" ht="15" customHeight="1" x14ac:dyDescent="0.35">
      <c r="A211" s="90"/>
      <c r="B211" s="90"/>
      <c r="C211" s="90"/>
      <c r="D211" s="90"/>
      <c r="E211" s="90"/>
      <c r="F211" s="90"/>
      <c r="G211" s="90"/>
      <c r="H211" s="90"/>
      <c r="I211" s="90"/>
      <c r="J211" s="90"/>
      <c r="K211" s="90"/>
      <c r="L211" s="90"/>
      <c r="M211" s="90"/>
      <c r="N211" s="90"/>
      <c r="O211" s="90"/>
      <c r="P211" s="90"/>
      <c r="Q211" s="90"/>
      <c r="R211" s="90"/>
      <c r="S211" s="90"/>
      <c r="T211" s="90"/>
      <c r="U211" s="90"/>
      <c r="V211" s="90"/>
      <c r="W211" s="90"/>
      <c r="X211" s="90"/>
      <c r="Y211" s="90"/>
      <c r="Z211" s="90"/>
      <c r="AA211" s="90"/>
      <c r="AB211" s="90"/>
      <c r="AC211" s="90"/>
      <c r="AD211" s="90"/>
      <c r="AE211" s="90"/>
      <c r="AF211" s="90"/>
      <c r="AG211" s="90"/>
      <c r="AH211" s="90"/>
      <c r="AI211" s="90"/>
      <c r="AJ211" s="90"/>
      <c r="AK211" s="90"/>
      <c r="AL211" s="90"/>
      <c r="AM211" s="90"/>
      <c r="AN211" s="90"/>
      <c r="AO211" s="90"/>
      <c r="AP211" s="90"/>
      <c r="AQ211" s="90"/>
      <c r="AR211" s="90"/>
      <c r="AS211" s="85"/>
    </row>
    <row r="212" spans="1:45" ht="15" customHeight="1" x14ac:dyDescent="0.35">
      <c r="A212" s="90"/>
      <c r="B212" s="90"/>
      <c r="C212" s="90"/>
      <c r="D212" s="90"/>
      <c r="E212" s="90"/>
      <c r="F212" s="90"/>
      <c r="G212" s="90"/>
      <c r="H212" s="90"/>
      <c r="I212" s="90"/>
      <c r="J212" s="90"/>
      <c r="K212" s="90"/>
      <c r="L212" s="90"/>
      <c r="M212" s="90"/>
      <c r="N212" s="90"/>
      <c r="O212" s="90"/>
      <c r="P212" s="90"/>
      <c r="Q212" s="90"/>
      <c r="R212" s="90"/>
      <c r="S212" s="90"/>
      <c r="T212" s="90"/>
      <c r="U212" s="90"/>
      <c r="V212" s="90"/>
      <c r="W212" s="90"/>
      <c r="X212" s="90"/>
      <c r="Y212" s="90"/>
      <c r="Z212" s="90"/>
      <c r="AA212" s="90"/>
      <c r="AB212" s="90"/>
      <c r="AC212" s="90"/>
      <c r="AD212" s="90"/>
      <c r="AE212" s="90"/>
      <c r="AF212" s="90"/>
      <c r="AG212" s="90"/>
      <c r="AH212" s="90"/>
      <c r="AI212" s="90"/>
      <c r="AJ212" s="90"/>
      <c r="AK212" s="90"/>
      <c r="AL212" s="90"/>
      <c r="AM212" s="90"/>
      <c r="AN212" s="90"/>
      <c r="AO212" s="90"/>
      <c r="AP212" s="90"/>
      <c r="AQ212" s="90"/>
      <c r="AR212" s="90"/>
      <c r="AS212" s="85"/>
    </row>
    <row r="213" spans="1:45" ht="15" customHeight="1" x14ac:dyDescent="0.35">
      <c r="A213" s="90"/>
      <c r="B213" s="90"/>
      <c r="C213" s="90"/>
      <c r="D213" s="90"/>
      <c r="E213" s="90"/>
      <c r="F213" s="90"/>
      <c r="G213" s="90"/>
      <c r="H213" s="90"/>
      <c r="I213" s="90"/>
      <c r="J213" s="90"/>
      <c r="K213" s="90"/>
      <c r="L213" s="90"/>
      <c r="M213" s="90"/>
      <c r="N213" s="90"/>
      <c r="O213" s="90"/>
      <c r="P213" s="90"/>
      <c r="Q213" s="90"/>
      <c r="R213" s="90"/>
      <c r="S213" s="90"/>
      <c r="T213" s="90"/>
      <c r="U213" s="90"/>
      <c r="V213" s="90"/>
      <c r="W213" s="90"/>
      <c r="X213" s="90"/>
      <c r="Y213" s="90"/>
      <c r="Z213" s="90"/>
      <c r="AA213" s="90"/>
      <c r="AB213" s="90"/>
      <c r="AC213" s="90"/>
      <c r="AD213" s="90"/>
      <c r="AE213" s="90"/>
      <c r="AF213" s="90"/>
      <c r="AG213" s="90"/>
      <c r="AH213" s="90"/>
      <c r="AI213" s="90"/>
      <c r="AJ213" s="90"/>
      <c r="AK213" s="90"/>
      <c r="AL213" s="90"/>
      <c r="AM213" s="90"/>
      <c r="AN213" s="90"/>
      <c r="AO213" s="90"/>
      <c r="AP213" s="90"/>
      <c r="AQ213" s="90"/>
      <c r="AR213" s="90"/>
      <c r="AS213" s="85"/>
    </row>
    <row r="214" spans="1:45" ht="15" customHeight="1" x14ac:dyDescent="0.35">
      <c r="A214" s="90"/>
      <c r="B214" s="90"/>
      <c r="C214" s="90"/>
      <c r="D214" s="90"/>
      <c r="E214" s="90"/>
      <c r="F214" s="90"/>
      <c r="G214" s="90"/>
      <c r="H214" s="90"/>
      <c r="I214" s="90"/>
      <c r="J214" s="90"/>
      <c r="K214" s="90"/>
      <c r="L214" s="90"/>
      <c r="M214" s="90"/>
      <c r="N214" s="90"/>
      <c r="O214" s="90"/>
      <c r="P214" s="90"/>
      <c r="Q214" s="90"/>
      <c r="R214" s="90"/>
      <c r="S214" s="90"/>
      <c r="T214" s="90"/>
      <c r="U214" s="90"/>
      <c r="V214" s="90"/>
      <c r="W214" s="90"/>
      <c r="X214" s="90"/>
      <c r="Y214" s="90"/>
      <c r="Z214" s="90"/>
      <c r="AA214" s="90"/>
      <c r="AB214" s="90"/>
      <c r="AC214" s="90"/>
      <c r="AD214" s="90"/>
      <c r="AE214" s="90"/>
      <c r="AF214" s="90"/>
      <c r="AG214" s="90"/>
      <c r="AH214" s="90"/>
      <c r="AI214" s="90"/>
      <c r="AJ214" s="90"/>
      <c r="AK214" s="90"/>
      <c r="AL214" s="90"/>
      <c r="AM214" s="90"/>
      <c r="AN214" s="90"/>
      <c r="AO214" s="90"/>
      <c r="AP214" s="90"/>
      <c r="AQ214" s="90"/>
      <c r="AR214" s="90"/>
      <c r="AS214" s="85"/>
    </row>
    <row r="215" spans="1:45" ht="15" customHeight="1" x14ac:dyDescent="0.35">
      <c r="A215" s="90"/>
      <c r="B215" s="90"/>
      <c r="C215" s="90"/>
      <c r="D215" s="90"/>
      <c r="E215" s="90"/>
      <c r="F215" s="90"/>
      <c r="G215" s="90"/>
      <c r="H215" s="90"/>
      <c r="I215" s="90"/>
      <c r="J215" s="90"/>
      <c r="K215" s="90"/>
      <c r="L215" s="90"/>
      <c r="M215" s="90"/>
      <c r="N215" s="90"/>
      <c r="O215" s="90"/>
      <c r="P215" s="90"/>
      <c r="Q215" s="90"/>
      <c r="R215" s="90"/>
      <c r="S215" s="90"/>
      <c r="T215" s="90"/>
      <c r="U215" s="90"/>
      <c r="V215" s="90"/>
      <c r="W215" s="90"/>
      <c r="X215" s="90"/>
      <c r="Y215" s="90"/>
      <c r="Z215" s="90"/>
      <c r="AA215" s="90"/>
      <c r="AB215" s="90"/>
      <c r="AC215" s="90"/>
      <c r="AD215" s="90"/>
      <c r="AE215" s="90"/>
      <c r="AF215" s="90"/>
      <c r="AG215" s="90"/>
      <c r="AH215" s="90"/>
      <c r="AI215" s="90"/>
      <c r="AJ215" s="90"/>
      <c r="AK215" s="90"/>
      <c r="AL215" s="90"/>
      <c r="AM215" s="90"/>
      <c r="AN215" s="90"/>
      <c r="AO215" s="90"/>
      <c r="AP215" s="90"/>
      <c r="AQ215" s="90"/>
      <c r="AR215" s="90"/>
      <c r="AS215" s="85"/>
    </row>
    <row r="216" spans="1:45" ht="15" customHeight="1" x14ac:dyDescent="0.35">
      <c r="A216" s="90"/>
      <c r="B216" s="90"/>
      <c r="C216" s="90"/>
      <c r="D216" s="90"/>
      <c r="E216" s="90"/>
      <c r="F216" s="90"/>
      <c r="G216" s="90"/>
      <c r="H216" s="90"/>
      <c r="I216" s="90"/>
      <c r="J216" s="90"/>
      <c r="K216" s="90"/>
      <c r="L216" s="90"/>
      <c r="M216" s="90"/>
      <c r="N216" s="90"/>
      <c r="O216" s="90"/>
      <c r="P216" s="90"/>
      <c r="Q216" s="90"/>
      <c r="R216" s="90"/>
      <c r="S216" s="90"/>
      <c r="T216" s="90"/>
      <c r="U216" s="90"/>
      <c r="V216" s="90"/>
      <c r="W216" s="90"/>
      <c r="X216" s="90"/>
      <c r="Y216" s="90"/>
      <c r="Z216" s="90"/>
      <c r="AA216" s="90"/>
      <c r="AB216" s="90"/>
      <c r="AC216" s="90"/>
      <c r="AD216" s="90"/>
      <c r="AE216" s="90"/>
      <c r="AF216" s="90"/>
      <c r="AG216" s="90"/>
      <c r="AH216" s="90"/>
      <c r="AI216" s="90"/>
      <c r="AJ216" s="90"/>
      <c r="AK216" s="90"/>
      <c r="AL216" s="90"/>
      <c r="AM216" s="90"/>
      <c r="AN216" s="90"/>
      <c r="AO216" s="90"/>
      <c r="AP216" s="90"/>
      <c r="AQ216" s="90"/>
      <c r="AR216" s="90"/>
      <c r="AS216" s="85"/>
    </row>
    <row r="217" spans="1:45" ht="15" customHeight="1" x14ac:dyDescent="0.35">
      <c r="A217" s="90"/>
      <c r="B217" s="90"/>
      <c r="C217" s="90"/>
      <c r="D217" s="90"/>
      <c r="E217" s="90"/>
      <c r="F217" s="90"/>
      <c r="G217" s="90"/>
      <c r="H217" s="90"/>
      <c r="I217" s="90"/>
      <c r="J217" s="90"/>
      <c r="K217" s="90"/>
      <c r="L217" s="90"/>
      <c r="M217" s="90"/>
      <c r="N217" s="90"/>
      <c r="O217" s="90"/>
      <c r="P217" s="90"/>
      <c r="Q217" s="90"/>
      <c r="R217" s="90"/>
      <c r="S217" s="90"/>
      <c r="T217" s="90"/>
      <c r="U217" s="90"/>
      <c r="V217" s="90"/>
      <c r="W217" s="90"/>
      <c r="X217" s="90"/>
      <c r="Y217" s="90"/>
      <c r="Z217" s="90"/>
      <c r="AA217" s="90"/>
      <c r="AB217" s="90"/>
      <c r="AC217" s="90"/>
      <c r="AD217" s="90"/>
      <c r="AE217" s="90"/>
      <c r="AF217" s="90"/>
      <c r="AG217" s="90"/>
      <c r="AH217" s="90"/>
      <c r="AI217" s="90"/>
      <c r="AJ217" s="90"/>
      <c r="AK217" s="90"/>
      <c r="AL217" s="90"/>
      <c r="AM217" s="90"/>
      <c r="AN217" s="90"/>
      <c r="AO217" s="90"/>
      <c r="AP217" s="90"/>
      <c r="AQ217" s="90"/>
      <c r="AR217" s="90"/>
      <c r="AS217" s="85"/>
    </row>
    <row r="218" spans="1:45" ht="15" customHeight="1" x14ac:dyDescent="0.35">
      <c r="A218" s="90"/>
      <c r="B218" s="90"/>
      <c r="C218" s="90"/>
      <c r="D218" s="90"/>
      <c r="E218" s="90"/>
      <c r="F218" s="90"/>
      <c r="G218" s="90"/>
      <c r="H218" s="90"/>
      <c r="I218" s="90"/>
      <c r="J218" s="90"/>
      <c r="K218" s="90"/>
      <c r="L218" s="90"/>
      <c r="M218" s="90"/>
      <c r="N218" s="90"/>
      <c r="O218" s="90"/>
      <c r="P218" s="90"/>
      <c r="Q218" s="90"/>
      <c r="R218" s="90"/>
      <c r="S218" s="90"/>
      <c r="T218" s="90"/>
      <c r="U218" s="90"/>
      <c r="V218" s="90"/>
      <c r="W218" s="90"/>
      <c r="X218" s="90"/>
      <c r="Y218" s="90"/>
      <c r="Z218" s="90"/>
      <c r="AA218" s="90"/>
      <c r="AB218" s="90"/>
      <c r="AC218" s="90"/>
      <c r="AD218" s="90"/>
      <c r="AE218" s="90"/>
      <c r="AF218" s="90"/>
      <c r="AG218" s="90"/>
      <c r="AH218" s="90"/>
      <c r="AI218" s="90"/>
      <c r="AJ218" s="90"/>
      <c r="AK218" s="90"/>
      <c r="AL218" s="90"/>
      <c r="AM218" s="90"/>
      <c r="AN218" s="90"/>
      <c r="AO218" s="90"/>
      <c r="AP218" s="90"/>
      <c r="AQ218" s="90"/>
      <c r="AR218" s="90"/>
      <c r="AS218" s="85"/>
    </row>
    <row r="219" spans="1:45" ht="15" customHeight="1" x14ac:dyDescent="0.35">
      <c r="A219" s="90"/>
      <c r="B219" s="90"/>
      <c r="C219" s="90"/>
      <c r="D219" s="90"/>
      <c r="E219" s="90"/>
      <c r="F219" s="90"/>
      <c r="G219" s="90"/>
      <c r="H219" s="90"/>
      <c r="I219" s="90"/>
      <c r="J219" s="90"/>
      <c r="K219" s="90"/>
      <c r="L219" s="90"/>
      <c r="M219" s="90"/>
      <c r="N219" s="90"/>
      <c r="O219" s="90"/>
      <c r="P219" s="90"/>
      <c r="Q219" s="90"/>
      <c r="R219" s="90"/>
      <c r="S219" s="90"/>
      <c r="T219" s="90"/>
      <c r="U219" s="90"/>
      <c r="V219" s="90"/>
      <c r="W219" s="90"/>
      <c r="X219" s="90"/>
      <c r="Y219" s="90"/>
      <c r="Z219" s="90"/>
      <c r="AA219" s="90"/>
      <c r="AB219" s="90"/>
      <c r="AC219" s="90"/>
      <c r="AD219" s="90"/>
      <c r="AE219" s="90"/>
      <c r="AF219" s="90"/>
      <c r="AG219" s="90"/>
      <c r="AH219" s="90"/>
      <c r="AI219" s="90"/>
      <c r="AJ219" s="90"/>
      <c r="AK219" s="90"/>
      <c r="AL219" s="90"/>
      <c r="AM219" s="90"/>
      <c r="AN219" s="90"/>
      <c r="AO219" s="90"/>
      <c r="AP219" s="90"/>
      <c r="AQ219" s="90"/>
      <c r="AR219" s="90"/>
      <c r="AS219" s="85"/>
    </row>
    <row r="220" spans="1:45" ht="15" customHeight="1" x14ac:dyDescent="0.35">
      <c r="A220" s="90"/>
      <c r="B220" s="90"/>
      <c r="C220" s="90"/>
      <c r="D220" s="90"/>
      <c r="E220" s="90"/>
      <c r="F220" s="90"/>
      <c r="G220" s="90"/>
      <c r="H220" s="90"/>
      <c r="I220" s="90"/>
      <c r="J220" s="90"/>
      <c r="K220" s="90"/>
      <c r="L220" s="90"/>
      <c r="M220" s="90"/>
      <c r="N220" s="90"/>
      <c r="O220" s="90"/>
      <c r="P220" s="90"/>
      <c r="Q220" s="90"/>
      <c r="R220" s="90"/>
      <c r="S220" s="90"/>
      <c r="T220" s="90"/>
      <c r="U220" s="90"/>
      <c r="V220" s="90"/>
      <c r="W220" s="90"/>
      <c r="X220" s="90"/>
      <c r="Y220" s="90"/>
      <c r="Z220" s="90"/>
      <c r="AA220" s="90"/>
      <c r="AB220" s="90"/>
      <c r="AC220" s="90"/>
      <c r="AD220" s="90"/>
      <c r="AE220" s="90"/>
      <c r="AF220" s="90"/>
      <c r="AG220" s="90"/>
      <c r="AH220" s="90"/>
      <c r="AI220" s="90"/>
      <c r="AJ220" s="90"/>
      <c r="AK220" s="90"/>
      <c r="AL220" s="90"/>
      <c r="AM220" s="90"/>
      <c r="AN220" s="90"/>
      <c r="AO220" s="90"/>
      <c r="AP220" s="90"/>
      <c r="AQ220" s="90"/>
      <c r="AR220" s="90"/>
      <c r="AS220" s="85"/>
    </row>
    <row r="221" spans="1:45" ht="15.45" x14ac:dyDescent="0.4">
      <c r="A221" s="86" t="str">
        <f>'Page 1'!B11</f>
        <v>Gasconade County</v>
      </c>
      <c r="B221" s="86"/>
      <c r="C221" s="86"/>
      <c r="D221" s="86"/>
      <c r="E221" s="86"/>
      <c r="F221" s="86"/>
      <c r="G221" s="86"/>
      <c r="H221" s="86"/>
      <c r="I221" s="86"/>
      <c r="J221" s="86"/>
      <c r="K221" s="86"/>
      <c r="L221" s="86"/>
      <c r="M221" s="86"/>
      <c r="N221" s="86"/>
      <c r="O221" s="86"/>
      <c r="P221" s="86"/>
      <c r="Q221" s="86"/>
      <c r="R221" s="86"/>
      <c r="S221" s="86"/>
      <c r="T221" s="86"/>
      <c r="U221" s="86"/>
      <c r="V221" s="86"/>
      <c r="W221" s="87" t="s">
        <v>13</v>
      </c>
      <c r="X221" s="88"/>
      <c r="Y221" s="88"/>
      <c r="Z221" s="88"/>
      <c r="AA221" s="88"/>
      <c r="AB221" s="88"/>
      <c r="AC221" s="88"/>
      <c r="AD221" s="88"/>
      <c r="AE221" s="88"/>
      <c r="AF221" s="88"/>
      <c r="AG221" s="88"/>
      <c r="AH221" s="88"/>
      <c r="AI221" s="88"/>
      <c r="AJ221" s="89"/>
      <c r="AK221" s="89"/>
      <c r="AL221" s="89"/>
      <c r="AM221" s="89"/>
      <c r="AN221" s="89"/>
      <c r="AO221" s="89"/>
      <c r="AP221" s="89"/>
      <c r="AQ221" s="89"/>
      <c r="AR221" s="89"/>
      <c r="AS221" s="85"/>
    </row>
    <row r="222" spans="1:45" x14ac:dyDescent="0.35">
      <c r="A222" s="84" t="s">
        <v>1106</v>
      </c>
      <c r="B222" s="84"/>
      <c r="C222" s="84"/>
      <c r="D222" s="84"/>
      <c r="E222" s="84"/>
      <c r="F222" s="84"/>
      <c r="G222" s="84"/>
      <c r="H222" s="84"/>
      <c r="I222" s="84"/>
      <c r="J222" s="84"/>
      <c r="K222" s="84"/>
      <c r="L222" s="84"/>
      <c r="M222" s="84"/>
      <c r="N222" s="84"/>
      <c r="O222" s="84"/>
      <c r="P222" s="84"/>
      <c r="Q222" s="84"/>
      <c r="R222" s="84"/>
      <c r="S222" s="84"/>
      <c r="T222" s="84"/>
      <c r="U222" s="84"/>
      <c r="V222" s="84"/>
      <c r="W222" s="84"/>
      <c r="X222" s="84"/>
      <c r="Y222" s="84"/>
      <c r="Z222" s="84"/>
      <c r="AA222" s="84"/>
      <c r="AB222" s="84"/>
      <c r="AC222" s="84"/>
      <c r="AD222" s="84"/>
      <c r="AE222" s="84"/>
      <c r="AF222" s="84"/>
      <c r="AG222" s="84"/>
      <c r="AH222" s="84"/>
      <c r="AI222" s="84"/>
      <c r="AJ222" s="84"/>
      <c r="AK222" s="84"/>
      <c r="AL222" s="84"/>
      <c r="AM222" s="84"/>
      <c r="AN222" s="84"/>
      <c r="AO222" s="84"/>
      <c r="AP222" s="84"/>
      <c r="AQ222" s="84"/>
      <c r="AR222" s="84"/>
      <c r="AS222" s="85"/>
    </row>
    <row r="223" spans="1:45" ht="15" customHeight="1" x14ac:dyDescent="0.35">
      <c r="A223" s="90"/>
      <c r="B223" s="90"/>
      <c r="C223" s="90"/>
      <c r="D223" s="90"/>
      <c r="E223" s="90"/>
      <c r="F223" s="90"/>
      <c r="G223" s="90"/>
      <c r="H223" s="90"/>
      <c r="I223" s="90"/>
      <c r="J223" s="90"/>
      <c r="K223" s="90"/>
      <c r="L223" s="90"/>
      <c r="M223" s="90"/>
      <c r="N223" s="90"/>
      <c r="O223" s="90"/>
      <c r="P223" s="90"/>
      <c r="Q223" s="90"/>
      <c r="R223" s="90"/>
      <c r="S223" s="90"/>
      <c r="T223" s="90"/>
      <c r="U223" s="90"/>
      <c r="V223" s="90"/>
      <c r="W223" s="90"/>
      <c r="X223" s="90"/>
      <c r="Y223" s="90"/>
      <c r="Z223" s="90"/>
      <c r="AA223" s="90"/>
      <c r="AB223" s="90"/>
      <c r="AC223" s="90"/>
      <c r="AD223" s="90"/>
      <c r="AE223" s="90"/>
      <c r="AF223" s="90"/>
      <c r="AG223" s="90"/>
      <c r="AH223" s="90"/>
      <c r="AI223" s="90"/>
      <c r="AJ223" s="90"/>
      <c r="AK223" s="90"/>
      <c r="AL223" s="90"/>
      <c r="AM223" s="90"/>
      <c r="AN223" s="90"/>
      <c r="AO223" s="90"/>
      <c r="AP223" s="90"/>
      <c r="AQ223" s="90"/>
      <c r="AR223" s="90"/>
      <c r="AS223" s="85"/>
    </row>
    <row r="224" spans="1:45" ht="15" customHeight="1" x14ac:dyDescent="0.35">
      <c r="A224" s="90"/>
      <c r="B224" s="90"/>
      <c r="C224" s="90"/>
      <c r="D224" s="90"/>
      <c r="E224" s="90"/>
      <c r="F224" s="90"/>
      <c r="G224" s="90"/>
      <c r="H224" s="90"/>
      <c r="I224" s="90"/>
      <c r="J224" s="90"/>
      <c r="K224" s="90"/>
      <c r="L224" s="90"/>
      <c r="M224" s="90"/>
      <c r="N224" s="90"/>
      <c r="O224" s="90"/>
      <c r="P224" s="90"/>
      <c r="Q224" s="90"/>
      <c r="R224" s="90"/>
      <c r="S224" s="90"/>
      <c r="T224" s="90"/>
      <c r="U224" s="90"/>
      <c r="V224" s="90"/>
      <c r="W224" s="90"/>
      <c r="X224" s="90"/>
      <c r="Y224" s="90"/>
      <c r="Z224" s="90"/>
      <c r="AA224" s="90"/>
      <c r="AB224" s="90"/>
      <c r="AC224" s="90"/>
      <c r="AD224" s="90"/>
      <c r="AE224" s="90"/>
      <c r="AF224" s="90"/>
      <c r="AG224" s="90"/>
      <c r="AH224" s="90"/>
      <c r="AI224" s="90"/>
      <c r="AJ224" s="90"/>
      <c r="AK224" s="90"/>
      <c r="AL224" s="90"/>
      <c r="AM224" s="90"/>
      <c r="AN224" s="90"/>
      <c r="AO224" s="90"/>
      <c r="AP224" s="90"/>
      <c r="AQ224" s="90"/>
      <c r="AR224" s="90"/>
      <c r="AS224" s="85"/>
    </row>
    <row r="225" spans="1:45" ht="15" customHeight="1" x14ac:dyDescent="0.35">
      <c r="A225" s="90"/>
      <c r="B225" s="90"/>
      <c r="C225" s="90"/>
      <c r="D225" s="90"/>
      <c r="E225" s="90"/>
      <c r="F225" s="90"/>
      <c r="G225" s="90"/>
      <c r="H225" s="90"/>
      <c r="I225" s="90"/>
      <c r="J225" s="90"/>
      <c r="K225" s="90"/>
      <c r="L225" s="90"/>
      <c r="M225" s="90"/>
      <c r="N225" s="90"/>
      <c r="O225" s="90"/>
      <c r="P225" s="90"/>
      <c r="Q225" s="90"/>
      <c r="R225" s="90"/>
      <c r="S225" s="90"/>
      <c r="T225" s="90"/>
      <c r="U225" s="90"/>
      <c r="V225" s="90"/>
      <c r="W225" s="90"/>
      <c r="X225" s="90"/>
      <c r="Y225" s="90"/>
      <c r="Z225" s="90"/>
      <c r="AA225" s="90"/>
      <c r="AB225" s="90"/>
      <c r="AC225" s="90"/>
      <c r="AD225" s="90"/>
      <c r="AE225" s="90"/>
      <c r="AF225" s="90"/>
      <c r="AG225" s="90"/>
      <c r="AH225" s="90"/>
      <c r="AI225" s="90"/>
      <c r="AJ225" s="90"/>
      <c r="AK225" s="90"/>
      <c r="AL225" s="90"/>
      <c r="AM225" s="90"/>
      <c r="AN225" s="90"/>
      <c r="AO225" s="90"/>
      <c r="AP225" s="90"/>
      <c r="AQ225" s="90"/>
      <c r="AR225" s="90"/>
      <c r="AS225" s="85"/>
    </row>
    <row r="226" spans="1:45" ht="15" customHeight="1" x14ac:dyDescent="0.35">
      <c r="A226" s="90"/>
      <c r="B226" s="90"/>
      <c r="C226" s="90"/>
      <c r="D226" s="90"/>
      <c r="E226" s="90"/>
      <c r="F226" s="90"/>
      <c r="G226" s="90"/>
      <c r="H226" s="90"/>
      <c r="I226" s="90"/>
      <c r="J226" s="90"/>
      <c r="K226" s="90"/>
      <c r="L226" s="90"/>
      <c r="M226" s="90"/>
      <c r="N226" s="90"/>
      <c r="O226" s="90"/>
      <c r="P226" s="90"/>
      <c r="Q226" s="90"/>
      <c r="R226" s="90"/>
      <c r="S226" s="90"/>
      <c r="T226" s="90"/>
      <c r="U226" s="90"/>
      <c r="V226" s="90"/>
      <c r="W226" s="90"/>
      <c r="X226" s="90"/>
      <c r="Y226" s="90"/>
      <c r="Z226" s="90"/>
      <c r="AA226" s="90"/>
      <c r="AB226" s="90"/>
      <c r="AC226" s="90"/>
      <c r="AD226" s="90"/>
      <c r="AE226" s="90"/>
      <c r="AF226" s="90"/>
      <c r="AG226" s="90"/>
      <c r="AH226" s="90"/>
      <c r="AI226" s="90"/>
      <c r="AJ226" s="90"/>
      <c r="AK226" s="90"/>
      <c r="AL226" s="90"/>
      <c r="AM226" s="90"/>
      <c r="AN226" s="90"/>
      <c r="AO226" s="90"/>
      <c r="AP226" s="90"/>
      <c r="AQ226" s="90"/>
      <c r="AR226" s="90"/>
      <c r="AS226" s="85"/>
    </row>
    <row r="227" spans="1:45" ht="15" customHeight="1" x14ac:dyDescent="0.35">
      <c r="A227" s="90"/>
      <c r="B227" s="90"/>
      <c r="C227" s="90"/>
      <c r="D227" s="90"/>
      <c r="E227" s="90"/>
      <c r="F227" s="90"/>
      <c r="G227" s="90"/>
      <c r="H227" s="90"/>
      <c r="I227" s="90"/>
      <c r="J227" s="90"/>
      <c r="K227" s="90"/>
      <c r="L227" s="90"/>
      <c r="M227" s="90"/>
      <c r="N227" s="90"/>
      <c r="O227" s="90"/>
      <c r="P227" s="90"/>
      <c r="Q227" s="90"/>
      <c r="R227" s="90"/>
      <c r="S227" s="90"/>
      <c r="T227" s="90"/>
      <c r="U227" s="90"/>
      <c r="V227" s="90"/>
      <c r="W227" s="90"/>
      <c r="X227" s="90"/>
      <c r="Y227" s="90"/>
      <c r="Z227" s="90"/>
      <c r="AA227" s="90"/>
      <c r="AB227" s="90"/>
      <c r="AC227" s="90"/>
      <c r="AD227" s="90"/>
      <c r="AE227" s="90"/>
      <c r="AF227" s="90"/>
      <c r="AG227" s="90"/>
      <c r="AH227" s="90"/>
      <c r="AI227" s="90"/>
      <c r="AJ227" s="90"/>
      <c r="AK227" s="90"/>
      <c r="AL227" s="90"/>
      <c r="AM227" s="90"/>
      <c r="AN227" s="90"/>
      <c r="AO227" s="90"/>
      <c r="AP227" s="90"/>
      <c r="AQ227" s="90"/>
      <c r="AR227" s="90"/>
      <c r="AS227" s="85"/>
    </row>
    <row r="228" spans="1:45" ht="15" customHeight="1" x14ac:dyDescent="0.35">
      <c r="A228" s="90"/>
      <c r="B228" s="90"/>
      <c r="C228" s="90"/>
      <c r="D228" s="90"/>
      <c r="E228" s="90"/>
      <c r="F228" s="90"/>
      <c r="G228" s="90"/>
      <c r="H228" s="90"/>
      <c r="I228" s="90"/>
      <c r="J228" s="90"/>
      <c r="K228" s="90"/>
      <c r="L228" s="90"/>
      <c r="M228" s="90"/>
      <c r="N228" s="90"/>
      <c r="O228" s="90"/>
      <c r="P228" s="90"/>
      <c r="Q228" s="90"/>
      <c r="R228" s="90"/>
      <c r="S228" s="90"/>
      <c r="T228" s="90"/>
      <c r="U228" s="90"/>
      <c r="V228" s="90"/>
      <c r="W228" s="90"/>
      <c r="X228" s="90"/>
      <c r="Y228" s="90"/>
      <c r="Z228" s="90"/>
      <c r="AA228" s="90"/>
      <c r="AB228" s="90"/>
      <c r="AC228" s="90"/>
      <c r="AD228" s="90"/>
      <c r="AE228" s="90"/>
      <c r="AF228" s="90"/>
      <c r="AG228" s="90"/>
      <c r="AH228" s="90"/>
      <c r="AI228" s="90"/>
      <c r="AJ228" s="90"/>
      <c r="AK228" s="90"/>
      <c r="AL228" s="90"/>
      <c r="AM228" s="90"/>
      <c r="AN228" s="90"/>
      <c r="AO228" s="90"/>
      <c r="AP228" s="90"/>
      <c r="AQ228" s="90"/>
      <c r="AR228" s="90"/>
      <c r="AS228" s="85"/>
    </row>
    <row r="229" spans="1:45" ht="15" customHeight="1" x14ac:dyDescent="0.35">
      <c r="A229" s="90"/>
      <c r="B229" s="90"/>
      <c r="C229" s="90"/>
      <c r="D229" s="90"/>
      <c r="E229" s="90"/>
      <c r="F229" s="90"/>
      <c r="G229" s="90"/>
      <c r="H229" s="90"/>
      <c r="I229" s="90"/>
      <c r="J229" s="90"/>
      <c r="K229" s="90"/>
      <c r="L229" s="90"/>
      <c r="M229" s="90"/>
      <c r="N229" s="90"/>
      <c r="O229" s="90"/>
      <c r="P229" s="90"/>
      <c r="Q229" s="90"/>
      <c r="R229" s="90"/>
      <c r="S229" s="90"/>
      <c r="T229" s="90"/>
      <c r="U229" s="90"/>
      <c r="V229" s="90"/>
      <c r="W229" s="90"/>
      <c r="X229" s="90"/>
      <c r="Y229" s="90"/>
      <c r="Z229" s="90"/>
      <c r="AA229" s="90"/>
      <c r="AB229" s="90"/>
      <c r="AC229" s="90"/>
      <c r="AD229" s="90"/>
      <c r="AE229" s="90"/>
      <c r="AF229" s="90"/>
      <c r="AG229" s="90"/>
      <c r="AH229" s="90"/>
      <c r="AI229" s="90"/>
      <c r="AJ229" s="90"/>
      <c r="AK229" s="90"/>
      <c r="AL229" s="90"/>
      <c r="AM229" s="90"/>
      <c r="AN229" s="90"/>
      <c r="AO229" s="90"/>
      <c r="AP229" s="90"/>
      <c r="AQ229" s="90"/>
      <c r="AR229" s="90"/>
      <c r="AS229" s="85"/>
    </row>
    <row r="230" spans="1:45" ht="15" customHeight="1" x14ac:dyDescent="0.35">
      <c r="A230" s="90"/>
      <c r="B230" s="90"/>
      <c r="C230" s="90"/>
      <c r="D230" s="90"/>
      <c r="E230" s="90"/>
      <c r="F230" s="90"/>
      <c r="G230" s="90"/>
      <c r="H230" s="90"/>
      <c r="I230" s="90"/>
      <c r="J230" s="90"/>
      <c r="K230" s="90"/>
      <c r="L230" s="90"/>
      <c r="M230" s="90"/>
      <c r="N230" s="90"/>
      <c r="O230" s="90"/>
      <c r="P230" s="90"/>
      <c r="Q230" s="90"/>
      <c r="R230" s="90"/>
      <c r="S230" s="90"/>
      <c r="T230" s="90"/>
      <c r="U230" s="90"/>
      <c r="V230" s="90"/>
      <c r="W230" s="90"/>
      <c r="X230" s="90"/>
      <c r="Y230" s="90"/>
      <c r="Z230" s="90"/>
      <c r="AA230" s="90"/>
      <c r="AB230" s="90"/>
      <c r="AC230" s="90"/>
      <c r="AD230" s="90"/>
      <c r="AE230" s="90"/>
      <c r="AF230" s="90"/>
      <c r="AG230" s="90"/>
      <c r="AH230" s="90"/>
      <c r="AI230" s="90"/>
      <c r="AJ230" s="90"/>
      <c r="AK230" s="90"/>
      <c r="AL230" s="90"/>
      <c r="AM230" s="90"/>
      <c r="AN230" s="90"/>
      <c r="AO230" s="90"/>
      <c r="AP230" s="90"/>
      <c r="AQ230" s="90"/>
      <c r="AR230" s="90"/>
      <c r="AS230" s="85"/>
    </row>
    <row r="231" spans="1:45" ht="15" customHeight="1" x14ac:dyDescent="0.35">
      <c r="A231" s="90"/>
      <c r="B231" s="90"/>
      <c r="C231" s="90"/>
      <c r="D231" s="90"/>
      <c r="E231" s="90"/>
      <c r="F231" s="90"/>
      <c r="G231" s="90"/>
      <c r="H231" s="90"/>
      <c r="I231" s="90"/>
      <c r="J231" s="90"/>
      <c r="K231" s="90"/>
      <c r="L231" s="90"/>
      <c r="M231" s="90"/>
      <c r="N231" s="90"/>
      <c r="O231" s="90"/>
      <c r="P231" s="90"/>
      <c r="Q231" s="90"/>
      <c r="R231" s="90"/>
      <c r="S231" s="90"/>
      <c r="T231" s="90"/>
      <c r="U231" s="90"/>
      <c r="V231" s="90"/>
      <c r="W231" s="90"/>
      <c r="X231" s="90"/>
      <c r="Y231" s="90"/>
      <c r="Z231" s="90"/>
      <c r="AA231" s="90"/>
      <c r="AB231" s="90"/>
      <c r="AC231" s="90"/>
      <c r="AD231" s="90"/>
      <c r="AE231" s="90"/>
      <c r="AF231" s="90"/>
      <c r="AG231" s="90"/>
      <c r="AH231" s="90"/>
      <c r="AI231" s="90"/>
      <c r="AJ231" s="90"/>
      <c r="AK231" s="90"/>
      <c r="AL231" s="90"/>
      <c r="AM231" s="90"/>
      <c r="AN231" s="90"/>
      <c r="AO231" s="90"/>
      <c r="AP231" s="90"/>
      <c r="AQ231" s="90"/>
      <c r="AR231" s="90"/>
      <c r="AS231" s="85"/>
    </row>
    <row r="232" spans="1:45" ht="15" customHeight="1" x14ac:dyDescent="0.35">
      <c r="A232" s="90"/>
      <c r="B232" s="90"/>
      <c r="C232" s="90"/>
      <c r="D232" s="90"/>
      <c r="E232" s="90"/>
      <c r="F232" s="90"/>
      <c r="G232" s="90"/>
      <c r="H232" s="90"/>
      <c r="I232" s="90"/>
      <c r="J232" s="90"/>
      <c r="K232" s="90"/>
      <c r="L232" s="90"/>
      <c r="M232" s="90"/>
      <c r="N232" s="90"/>
      <c r="O232" s="90"/>
      <c r="P232" s="90"/>
      <c r="Q232" s="90"/>
      <c r="R232" s="90"/>
      <c r="S232" s="90"/>
      <c r="T232" s="90"/>
      <c r="U232" s="90"/>
      <c r="V232" s="90"/>
      <c r="W232" s="90"/>
      <c r="X232" s="90"/>
      <c r="Y232" s="90"/>
      <c r="Z232" s="90"/>
      <c r="AA232" s="90"/>
      <c r="AB232" s="90"/>
      <c r="AC232" s="90"/>
      <c r="AD232" s="90"/>
      <c r="AE232" s="90"/>
      <c r="AF232" s="90"/>
      <c r="AG232" s="90"/>
      <c r="AH232" s="90"/>
      <c r="AI232" s="90"/>
      <c r="AJ232" s="90"/>
      <c r="AK232" s="90"/>
      <c r="AL232" s="90"/>
      <c r="AM232" s="90"/>
      <c r="AN232" s="90"/>
      <c r="AO232" s="90"/>
      <c r="AP232" s="90"/>
      <c r="AQ232" s="90"/>
      <c r="AR232" s="90"/>
      <c r="AS232" s="85"/>
    </row>
    <row r="233" spans="1:45" ht="15" customHeight="1" x14ac:dyDescent="0.35">
      <c r="A233" s="90"/>
      <c r="B233" s="90"/>
      <c r="C233" s="90"/>
      <c r="D233" s="90"/>
      <c r="E233" s="90"/>
      <c r="F233" s="90"/>
      <c r="G233" s="90"/>
      <c r="H233" s="90"/>
      <c r="I233" s="90"/>
      <c r="J233" s="90"/>
      <c r="K233" s="90"/>
      <c r="L233" s="90"/>
      <c r="M233" s="90"/>
      <c r="N233" s="90"/>
      <c r="O233" s="90"/>
      <c r="P233" s="90"/>
      <c r="Q233" s="90"/>
      <c r="R233" s="90"/>
      <c r="S233" s="90"/>
      <c r="T233" s="90"/>
      <c r="U233" s="90"/>
      <c r="V233" s="90"/>
      <c r="W233" s="90"/>
      <c r="X233" s="90"/>
      <c r="Y233" s="90"/>
      <c r="Z233" s="90"/>
      <c r="AA233" s="90"/>
      <c r="AB233" s="90"/>
      <c r="AC233" s="90"/>
      <c r="AD233" s="90"/>
      <c r="AE233" s="90"/>
      <c r="AF233" s="90"/>
      <c r="AG233" s="90"/>
      <c r="AH233" s="90"/>
      <c r="AI233" s="90"/>
      <c r="AJ233" s="90"/>
      <c r="AK233" s="90"/>
      <c r="AL233" s="90"/>
      <c r="AM233" s="90"/>
      <c r="AN233" s="90"/>
      <c r="AO233" s="90"/>
      <c r="AP233" s="90"/>
      <c r="AQ233" s="90"/>
      <c r="AR233" s="90"/>
      <c r="AS233" s="85"/>
    </row>
    <row r="234" spans="1:45" ht="15" customHeight="1" x14ac:dyDescent="0.35">
      <c r="A234" s="90"/>
      <c r="B234" s="90"/>
      <c r="C234" s="90"/>
      <c r="D234" s="90"/>
      <c r="E234" s="90"/>
      <c r="F234" s="90"/>
      <c r="G234" s="90"/>
      <c r="H234" s="90"/>
      <c r="I234" s="90"/>
      <c r="J234" s="90"/>
      <c r="K234" s="90"/>
      <c r="L234" s="90"/>
      <c r="M234" s="90"/>
      <c r="N234" s="90"/>
      <c r="O234" s="90"/>
      <c r="P234" s="90"/>
      <c r="Q234" s="90"/>
      <c r="R234" s="90"/>
      <c r="S234" s="90"/>
      <c r="T234" s="90"/>
      <c r="U234" s="90"/>
      <c r="V234" s="90"/>
      <c r="W234" s="90"/>
      <c r="X234" s="90"/>
      <c r="Y234" s="90"/>
      <c r="Z234" s="90"/>
      <c r="AA234" s="90"/>
      <c r="AB234" s="90"/>
      <c r="AC234" s="90"/>
      <c r="AD234" s="90"/>
      <c r="AE234" s="90"/>
      <c r="AF234" s="90"/>
      <c r="AG234" s="90"/>
      <c r="AH234" s="90"/>
      <c r="AI234" s="90"/>
      <c r="AJ234" s="90"/>
      <c r="AK234" s="90"/>
      <c r="AL234" s="90"/>
      <c r="AM234" s="90"/>
      <c r="AN234" s="90"/>
      <c r="AO234" s="90"/>
      <c r="AP234" s="90"/>
      <c r="AQ234" s="90"/>
      <c r="AR234" s="90"/>
      <c r="AS234" s="85"/>
    </row>
    <row r="235" spans="1:45" ht="15" customHeight="1" x14ac:dyDescent="0.35">
      <c r="A235" s="90"/>
      <c r="B235" s="90"/>
      <c r="C235" s="90"/>
      <c r="D235" s="90"/>
      <c r="E235" s="90"/>
      <c r="F235" s="90"/>
      <c r="G235" s="90"/>
      <c r="H235" s="90"/>
      <c r="I235" s="90"/>
      <c r="J235" s="90"/>
      <c r="K235" s="90"/>
      <c r="L235" s="90"/>
      <c r="M235" s="90"/>
      <c r="N235" s="90"/>
      <c r="O235" s="90"/>
      <c r="P235" s="90"/>
      <c r="Q235" s="90"/>
      <c r="R235" s="90"/>
      <c r="S235" s="90"/>
      <c r="T235" s="90"/>
      <c r="U235" s="90"/>
      <c r="V235" s="90"/>
      <c r="W235" s="90"/>
      <c r="X235" s="90"/>
      <c r="Y235" s="90"/>
      <c r="Z235" s="90"/>
      <c r="AA235" s="90"/>
      <c r="AB235" s="90"/>
      <c r="AC235" s="90"/>
      <c r="AD235" s="90"/>
      <c r="AE235" s="90"/>
      <c r="AF235" s="90"/>
      <c r="AG235" s="90"/>
      <c r="AH235" s="90"/>
      <c r="AI235" s="90"/>
      <c r="AJ235" s="90"/>
      <c r="AK235" s="90"/>
      <c r="AL235" s="90"/>
      <c r="AM235" s="90"/>
      <c r="AN235" s="90"/>
      <c r="AO235" s="90"/>
      <c r="AP235" s="90"/>
      <c r="AQ235" s="90"/>
      <c r="AR235" s="90"/>
      <c r="AS235" s="85"/>
    </row>
    <row r="236" spans="1:45" ht="15" customHeight="1" x14ac:dyDescent="0.35">
      <c r="A236" s="90"/>
      <c r="B236" s="90"/>
      <c r="C236" s="90"/>
      <c r="D236" s="90"/>
      <c r="E236" s="90"/>
      <c r="F236" s="90"/>
      <c r="G236" s="90"/>
      <c r="H236" s="90"/>
      <c r="I236" s="90"/>
      <c r="J236" s="90"/>
      <c r="K236" s="90"/>
      <c r="L236" s="90"/>
      <c r="M236" s="90"/>
      <c r="N236" s="90"/>
      <c r="O236" s="90"/>
      <c r="P236" s="90"/>
      <c r="Q236" s="90"/>
      <c r="R236" s="90"/>
      <c r="S236" s="90"/>
      <c r="T236" s="90"/>
      <c r="U236" s="90"/>
      <c r="V236" s="90"/>
      <c r="W236" s="90"/>
      <c r="X236" s="90"/>
      <c r="Y236" s="90"/>
      <c r="Z236" s="90"/>
      <c r="AA236" s="90"/>
      <c r="AB236" s="90"/>
      <c r="AC236" s="90"/>
      <c r="AD236" s="90"/>
      <c r="AE236" s="90"/>
      <c r="AF236" s="90"/>
      <c r="AG236" s="90"/>
      <c r="AH236" s="90"/>
      <c r="AI236" s="90"/>
      <c r="AJ236" s="90"/>
      <c r="AK236" s="90"/>
      <c r="AL236" s="90"/>
      <c r="AM236" s="90"/>
      <c r="AN236" s="90"/>
      <c r="AO236" s="90"/>
      <c r="AP236" s="90"/>
      <c r="AQ236" s="90"/>
      <c r="AR236" s="90"/>
      <c r="AS236" s="85"/>
    </row>
    <row r="237" spans="1:45" ht="15" customHeight="1" x14ac:dyDescent="0.35">
      <c r="A237" s="90"/>
      <c r="B237" s="90"/>
      <c r="C237" s="90"/>
      <c r="D237" s="90"/>
      <c r="E237" s="90"/>
      <c r="F237" s="90"/>
      <c r="G237" s="90"/>
      <c r="H237" s="90"/>
      <c r="I237" s="90"/>
      <c r="J237" s="90"/>
      <c r="K237" s="90"/>
      <c r="L237" s="90"/>
      <c r="M237" s="90"/>
      <c r="N237" s="90"/>
      <c r="O237" s="90"/>
      <c r="P237" s="90"/>
      <c r="Q237" s="90"/>
      <c r="R237" s="90"/>
      <c r="S237" s="90"/>
      <c r="T237" s="90"/>
      <c r="U237" s="90"/>
      <c r="V237" s="90"/>
      <c r="W237" s="90"/>
      <c r="X237" s="90"/>
      <c r="Y237" s="90"/>
      <c r="Z237" s="90"/>
      <c r="AA237" s="90"/>
      <c r="AB237" s="90"/>
      <c r="AC237" s="90"/>
      <c r="AD237" s="90"/>
      <c r="AE237" s="90"/>
      <c r="AF237" s="90"/>
      <c r="AG237" s="90"/>
      <c r="AH237" s="90"/>
      <c r="AI237" s="90"/>
      <c r="AJ237" s="90"/>
      <c r="AK237" s="90"/>
      <c r="AL237" s="90"/>
      <c r="AM237" s="90"/>
      <c r="AN237" s="90"/>
      <c r="AO237" s="90"/>
      <c r="AP237" s="90"/>
      <c r="AQ237" s="90"/>
      <c r="AR237" s="90"/>
      <c r="AS237" s="85"/>
    </row>
    <row r="238" spans="1:45" ht="15" customHeight="1" x14ac:dyDescent="0.35">
      <c r="A238" s="90"/>
      <c r="B238" s="90"/>
      <c r="C238" s="90"/>
      <c r="D238" s="90"/>
      <c r="E238" s="90"/>
      <c r="F238" s="90"/>
      <c r="G238" s="90"/>
      <c r="H238" s="90"/>
      <c r="I238" s="90"/>
      <c r="J238" s="90"/>
      <c r="K238" s="90"/>
      <c r="L238" s="90"/>
      <c r="M238" s="90"/>
      <c r="N238" s="90"/>
      <c r="O238" s="90"/>
      <c r="P238" s="90"/>
      <c r="Q238" s="90"/>
      <c r="R238" s="90"/>
      <c r="S238" s="90"/>
      <c r="T238" s="90"/>
      <c r="U238" s="90"/>
      <c r="V238" s="90"/>
      <c r="W238" s="90"/>
      <c r="X238" s="90"/>
      <c r="Y238" s="90"/>
      <c r="Z238" s="90"/>
      <c r="AA238" s="90"/>
      <c r="AB238" s="90"/>
      <c r="AC238" s="90"/>
      <c r="AD238" s="90"/>
      <c r="AE238" s="90"/>
      <c r="AF238" s="90"/>
      <c r="AG238" s="90"/>
      <c r="AH238" s="90"/>
      <c r="AI238" s="90"/>
      <c r="AJ238" s="90"/>
      <c r="AK238" s="90"/>
      <c r="AL238" s="90"/>
      <c r="AM238" s="90"/>
      <c r="AN238" s="90"/>
      <c r="AO238" s="90"/>
      <c r="AP238" s="90"/>
      <c r="AQ238" s="90"/>
      <c r="AR238" s="90"/>
      <c r="AS238" s="85"/>
    </row>
    <row r="239" spans="1:45" ht="15" customHeight="1" x14ac:dyDescent="0.35">
      <c r="A239" s="90"/>
      <c r="B239" s="90"/>
      <c r="C239" s="90"/>
      <c r="D239" s="90"/>
      <c r="E239" s="90"/>
      <c r="F239" s="90"/>
      <c r="G239" s="90"/>
      <c r="H239" s="90"/>
      <c r="I239" s="90"/>
      <c r="J239" s="90"/>
      <c r="K239" s="90"/>
      <c r="L239" s="90"/>
      <c r="M239" s="90"/>
      <c r="N239" s="90"/>
      <c r="O239" s="90"/>
      <c r="P239" s="90"/>
      <c r="Q239" s="90"/>
      <c r="R239" s="90"/>
      <c r="S239" s="90"/>
      <c r="T239" s="90"/>
      <c r="U239" s="90"/>
      <c r="V239" s="90"/>
      <c r="W239" s="90"/>
      <c r="X239" s="90"/>
      <c r="Y239" s="90"/>
      <c r="Z239" s="90"/>
      <c r="AA239" s="90"/>
      <c r="AB239" s="90"/>
      <c r="AC239" s="90"/>
      <c r="AD239" s="90"/>
      <c r="AE239" s="90"/>
      <c r="AF239" s="90"/>
      <c r="AG239" s="90"/>
      <c r="AH239" s="90"/>
      <c r="AI239" s="90"/>
      <c r="AJ239" s="90"/>
      <c r="AK239" s="90"/>
      <c r="AL239" s="90"/>
      <c r="AM239" s="90"/>
      <c r="AN239" s="90"/>
      <c r="AO239" s="90"/>
      <c r="AP239" s="90"/>
      <c r="AQ239" s="90"/>
      <c r="AR239" s="90"/>
      <c r="AS239" s="85"/>
    </row>
    <row r="240" spans="1:45" ht="15" customHeight="1" x14ac:dyDescent="0.35">
      <c r="A240" s="90"/>
      <c r="B240" s="90"/>
      <c r="C240" s="90"/>
      <c r="D240" s="90"/>
      <c r="E240" s="90"/>
      <c r="F240" s="90"/>
      <c r="G240" s="90"/>
      <c r="H240" s="90"/>
      <c r="I240" s="90"/>
      <c r="J240" s="90"/>
      <c r="K240" s="90"/>
      <c r="L240" s="90"/>
      <c r="M240" s="90"/>
      <c r="N240" s="90"/>
      <c r="O240" s="90"/>
      <c r="P240" s="90"/>
      <c r="Q240" s="90"/>
      <c r="R240" s="90"/>
      <c r="S240" s="90"/>
      <c r="T240" s="90"/>
      <c r="U240" s="90"/>
      <c r="V240" s="90"/>
      <c r="W240" s="90"/>
      <c r="X240" s="90"/>
      <c r="Y240" s="90"/>
      <c r="Z240" s="90"/>
      <c r="AA240" s="90"/>
      <c r="AB240" s="90"/>
      <c r="AC240" s="90"/>
      <c r="AD240" s="90"/>
      <c r="AE240" s="90"/>
      <c r="AF240" s="90"/>
      <c r="AG240" s="90"/>
      <c r="AH240" s="90"/>
      <c r="AI240" s="90"/>
      <c r="AJ240" s="90"/>
      <c r="AK240" s="90"/>
      <c r="AL240" s="90"/>
      <c r="AM240" s="90"/>
      <c r="AN240" s="90"/>
      <c r="AO240" s="90"/>
      <c r="AP240" s="90"/>
      <c r="AQ240" s="90"/>
      <c r="AR240" s="90"/>
      <c r="AS240" s="85"/>
    </row>
    <row r="241" spans="1:45" ht="15" customHeight="1" x14ac:dyDescent="0.35">
      <c r="A241" s="90"/>
      <c r="B241" s="90"/>
      <c r="C241" s="90"/>
      <c r="D241" s="90"/>
      <c r="E241" s="90"/>
      <c r="F241" s="90"/>
      <c r="G241" s="90"/>
      <c r="H241" s="90"/>
      <c r="I241" s="90"/>
      <c r="J241" s="90"/>
      <c r="K241" s="90"/>
      <c r="L241" s="90"/>
      <c r="M241" s="90"/>
      <c r="N241" s="90"/>
      <c r="O241" s="90"/>
      <c r="P241" s="90"/>
      <c r="Q241" s="90"/>
      <c r="R241" s="90"/>
      <c r="S241" s="90"/>
      <c r="T241" s="90"/>
      <c r="U241" s="90"/>
      <c r="V241" s="90"/>
      <c r="W241" s="90"/>
      <c r="X241" s="90"/>
      <c r="Y241" s="90"/>
      <c r="Z241" s="90"/>
      <c r="AA241" s="90"/>
      <c r="AB241" s="90"/>
      <c r="AC241" s="90"/>
      <c r="AD241" s="90"/>
      <c r="AE241" s="90"/>
      <c r="AF241" s="90"/>
      <c r="AG241" s="90"/>
      <c r="AH241" s="90"/>
      <c r="AI241" s="90"/>
      <c r="AJ241" s="90"/>
      <c r="AK241" s="90"/>
      <c r="AL241" s="90"/>
      <c r="AM241" s="90"/>
      <c r="AN241" s="90"/>
      <c r="AO241" s="90"/>
      <c r="AP241" s="90"/>
      <c r="AQ241" s="90"/>
      <c r="AR241" s="90"/>
      <c r="AS241" s="85"/>
    </row>
    <row r="242" spans="1:45" ht="15" customHeight="1" x14ac:dyDescent="0.35">
      <c r="A242" s="90"/>
      <c r="B242" s="90"/>
      <c r="C242" s="90"/>
      <c r="D242" s="90"/>
      <c r="E242" s="90"/>
      <c r="F242" s="90"/>
      <c r="G242" s="90"/>
      <c r="H242" s="90"/>
      <c r="I242" s="90"/>
      <c r="J242" s="90"/>
      <c r="K242" s="90"/>
      <c r="L242" s="90"/>
      <c r="M242" s="90"/>
      <c r="N242" s="90"/>
      <c r="O242" s="90"/>
      <c r="P242" s="90"/>
      <c r="Q242" s="90"/>
      <c r="R242" s="90"/>
      <c r="S242" s="90"/>
      <c r="T242" s="90"/>
      <c r="U242" s="90"/>
      <c r="V242" s="90"/>
      <c r="W242" s="90"/>
      <c r="X242" s="90"/>
      <c r="Y242" s="90"/>
      <c r="Z242" s="90"/>
      <c r="AA242" s="90"/>
      <c r="AB242" s="90"/>
      <c r="AC242" s="90"/>
      <c r="AD242" s="90"/>
      <c r="AE242" s="90"/>
      <c r="AF242" s="90"/>
      <c r="AG242" s="90"/>
      <c r="AH242" s="90"/>
      <c r="AI242" s="90"/>
      <c r="AJ242" s="90"/>
      <c r="AK242" s="90"/>
      <c r="AL242" s="90"/>
      <c r="AM242" s="90"/>
      <c r="AN242" s="90"/>
      <c r="AO242" s="90"/>
      <c r="AP242" s="90"/>
      <c r="AQ242" s="90"/>
      <c r="AR242" s="90"/>
      <c r="AS242" s="85"/>
    </row>
    <row r="243" spans="1:45" ht="15" customHeight="1" x14ac:dyDescent="0.35">
      <c r="A243" s="90"/>
      <c r="B243" s="90"/>
      <c r="C243" s="90"/>
      <c r="D243" s="90"/>
      <c r="E243" s="90"/>
      <c r="F243" s="90"/>
      <c r="G243" s="90"/>
      <c r="H243" s="90"/>
      <c r="I243" s="90"/>
      <c r="J243" s="90"/>
      <c r="K243" s="90"/>
      <c r="L243" s="90"/>
      <c r="M243" s="90"/>
      <c r="N243" s="90"/>
      <c r="O243" s="90"/>
      <c r="P243" s="90"/>
      <c r="Q243" s="90"/>
      <c r="R243" s="90"/>
      <c r="S243" s="90"/>
      <c r="T243" s="90"/>
      <c r="U243" s="90"/>
      <c r="V243" s="90"/>
      <c r="W243" s="90"/>
      <c r="X243" s="90"/>
      <c r="Y243" s="90"/>
      <c r="Z243" s="90"/>
      <c r="AA243" s="90"/>
      <c r="AB243" s="90"/>
      <c r="AC243" s="90"/>
      <c r="AD243" s="90"/>
      <c r="AE243" s="90"/>
      <c r="AF243" s="90"/>
      <c r="AG243" s="90"/>
      <c r="AH243" s="90"/>
      <c r="AI243" s="90"/>
      <c r="AJ243" s="90"/>
      <c r="AK243" s="90"/>
      <c r="AL243" s="90"/>
      <c r="AM243" s="90"/>
      <c r="AN243" s="90"/>
      <c r="AO243" s="90"/>
      <c r="AP243" s="90"/>
      <c r="AQ243" s="90"/>
      <c r="AR243" s="90"/>
      <c r="AS243" s="85"/>
    </row>
    <row r="244" spans="1:45" ht="15" customHeight="1" x14ac:dyDescent="0.35">
      <c r="A244" s="90"/>
      <c r="B244" s="90"/>
      <c r="C244" s="90"/>
      <c r="D244" s="90"/>
      <c r="E244" s="90"/>
      <c r="F244" s="90"/>
      <c r="G244" s="90"/>
      <c r="H244" s="90"/>
      <c r="I244" s="90"/>
      <c r="J244" s="90"/>
      <c r="K244" s="90"/>
      <c r="L244" s="90"/>
      <c r="M244" s="90"/>
      <c r="N244" s="90"/>
      <c r="O244" s="90"/>
      <c r="P244" s="90"/>
      <c r="Q244" s="90"/>
      <c r="R244" s="90"/>
      <c r="S244" s="90"/>
      <c r="T244" s="90"/>
      <c r="U244" s="90"/>
      <c r="V244" s="90"/>
      <c r="W244" s="90"/>
      <c r="X244" s="90"/>
      <c r="Y244" s="90"/>
      <c r="Z244" s="90"/>
      <c r="AA244" s="90"/>
      <c r="AB244" s="90"/>
      <c r="AC244" s="90"/>
      <c r="AD244" s="90"/>
      <c r="AE244" s="90"/>
      <c r="AF244" s="90"/>
      <c r="AG244" s="90"/>
      <c r="AH244" s="90"/>
      <c r="AI244" s="90"/>
      <c r="AJ244" s="90"/>
      <c r="AK244" s="90"/>
      <c r="AL244" s="90"/>
      <c r="AM244" s="90"/>
      <c r="AN244" s="90"/>
      <c r="AO244" s="90"/>
      <c r="AP244" s="90"/>
      <c r="AQ244" s="90"/>
      <c r="AR244" s="90"/>
      <c r="AS244" s="85"/>
    </row>
    <row r="245" spans="1:45" ht="15" customHeight="1" x14ac:dyDescent="0.35">
      <c r="A245" s="90"/>
      <c r="B245" s="90"/>
      <c r="C245" s="90"/>
      <c r="D245" s="90"/>
      <c r="E245" s="90"/>
      <c r="F245" s="90"/>
      <c r="G245" s="90"/>
      <c r="H245" s="90"/>
      <c r="I245" s="90"/>
      <c r="J245" s="90"/>
      <c r="K245" s="90"/>
      <c r="L245" s="90"/>
      <c r="M245" s="90"/>
      <c r="N245" s="90"/>
      <c r="O245" s="90"/>
      <c r="P245" s="90"/>
      <c r="Q245" s="90"/>
      <c r="R245" s="90"/>
      <c r="S245" s="90"/>
      <c r="T245" s="90"/>
      <c r="U245" s="90"/>
      <c r="V245" s="90"/>
      <c r="W245" s="90"/>
      <c r="X245" s="90"/>
      <c r="Y245" s="90"/>
      <c r="Z245" s="90"/>
      <c r="AA245" s="90"/>
      <c r="AB245" s="90"/>
      <c r="AC245" s="90"/>
      <c r="AD245" s="90"/>
      <c r="AE245" s="90"/>
      <c r="AF245" s="90"/>
      <c r="AG245" s="90"/>
      <c r="AH245" s="90"/>
      <c r="AI245" s="90"/>
      <c r="AJ245" s="90"/>
      <c r="AK245" s="90"/>
      <c r="AL245" s="90"/>
      <c r="AM245" s="90"/>
      <c r="AN245" s="90"/>
      <c r="AO245" s="90"/>
      <c r="AP245" s="90"/>
      <c r="AQ245" s="90"/>
      <c r="AR245" s="90"/>
      <c r="AS245" s="85"/>
    </row>
    <row r="246" spans="1:45" ht="15" customHeight="1" x14ac:dyDescent="0.35">
      <c r="A246" s="90"/>
      <c r="B246" s="90"/>
      <c r="C246" s="90"/>
      <c r="D246" s="90"/>
      <c r="E246" s="90"/>
      <c r="F246" s="90"/>
      <c r="G246" s="90"/>
      <c r="H246" s="90"/>
      <c r="I246" s="90"/>
      <c r="J246" s="90"/>
      <c r="K246" s="90"/>
      <c r="L246" s="90"/>
      <c r="M246" s="90"/>
      <c r="N246" s="90"/>
      <c r="O246" s="90"/>
      <c r="P246" s="90"/>
      <c r="Q246" s="90"/>
      <c r="R246" s="90"/>
      <c r="S246" s="90"/>
      <c r="T246" s="90"/>
      <c r="U246" s="90"/>
      <c r="V246" s="90"/>
      <c r="W246" s="90"/>
      <c r="X246" s="90"/>
      <c r="Y246" s="90"/>
      <c r="Z246" s="90"/>
      <c r="AA246" s="90"/>
      <c r="AB246" s="90"/>
      <c r="AC246" s="90"/>
      <c r="AD246" s="90"/>
      <c r="AE246" s="90"/>
      <c r="AF246" s="90"/>
      <c r="AG246" s="90"/>
      <c r="AH246" s="90"/>
      <c r="AI246" s="90"/>
      <c r="AJ246" s="90"/>
      <c r="AK246" s="90"/>
      <c r="AL246" s="90"/>
      <c r="AM246" s="90"/>
      <c r="AN246" s="90"/>
      <c r="AO246" s="90"/>
      <c r="AP246" s="90"/>
      <c r="AQ246" s="90"/>
      <c r="AR246" s="90"/>
      <c r="AS246" s="85"/>
    </row>
    <row r="247" spans="1:45" ht="15" customHeight="1" x14ac:dyDescent="0.35">
      <c r="A247" s="90"/>
      <c r="B247" s="90"/>
      <c r="C247" s="90"/>
      <c r="D247" s="90"/>
      <c r="E247" s="90"/>
      <c r="F247" s="90"/>
      <c r="G247" s="90"/>
      <c r="H247" s="90"/>
      <c r="I247" s="90"/>
      <c r="J247" s="90"/>
      <c r="K247" s="90"/>
      <c r="L247" s="90"/>
      <c r="M247" s="90"/>
      <c r="N247" s="90"/>
      <c r="O247" s="90"/>
      <c r="P247" s="90"/>
      <c r="Q247" s="90"/>
      <c r="R247" s="90"/>
      <c r="S247" s="90"/>
      <c r="T247" s="90"/>
      <c r="U247" s="90"/>
      <c r="V247" s="90"/>
      <c r="W247" s="90"/>
      <c r="X247" s="90"/>
      <c r="Y247" s="90"/>
      <c r="Z247" s="90"/>
      <c r="AA247" s="90"/>
      <c r="AB247" s="90"/>
      <c r="AC247" s="90"/>
      <c r="AD247" s="90"/>
      <c r="AE247" s="90"/>
      <c r="AF247" s="90"/>
      <c r="AG247" s="90"/>
      <c r="AH247" s="90"/>
      <c r="AI247" s="90"/>
      <c r="AJ247" s="90"/>
      <c r="AK247" s="90"/>
      <c r="AL247" s="90"/>
      <c r="AM247" s="90"/>
      <c r="AN247" s="90"/>
      <c r="AO247" s="90"/>
      <c r="AP247" s="90"/>
      <c r="AQ247" s="90"/>
      <c r="AR247" s="90"/>
      <c r="AS247" s="85"/>
    </row>
    <row r="248" spans="1:45" ht="15" customHeight="1" x14ac:dyDescent="0.35">
      <c r="A248" s="90"/>
      <c r="B248" s="90"/>
      <c r="C248" s="90"/>
      <c r="D248" s="90"/>
      <c r="E248" s="90"/>
      <c r="F248" s="90"/>
      <c r="G248" s="90"/>
      <c r="H248" s="90"/>
      <c r="I248" s="90"/>
      <c r="J248" s="90"/>
      <c r="K248" s="90"/>
      <c r="L248" s="90"/>
      <c r="M248" s="90"/>
      <c r="N248" s="90"/>
      <c r="O248" s="90"/>
      <c r="P248" s="90"/>
      <c r="Q248" s="90"/>
      <c r="R248" s="90"/>
      <c r="S248" s="90"/>
      <c r="T248" s="90"/>
      <c r="U248" s="90"/>
      <c r="V248" s="90"/>
      <c r="W248" s="90"/>
      <c r="X248" s="90"/>
      <c r="Y248" s="90"/>
      <c r="Z248" s="90"/>
      <c r="AA248" s="90"/>
      <c r="AB248" s="90"/>
      <c r="AC248" s="90"/>
      <c r="AD248" s="90"/>
      <c r="AE248" s="90"/>
      <c r="AF248" s="90"/>
      <c r="AG248" s="90"/>
      <c r="AH248" s="90"/>
      <c r="AI248" s="90"/>
      <c r="AJ248" s="90"/>
      <c r="AK248" s="90"/>
      <c r="AL248" s="90"/>
      <c r="AM248" s="90"/>
      <c r="AN248" s="90"/>
      <c r="AO248" s="90"/>
      <c r="AP248" s="90"/>
      <c r="AQ248" s="90"/>
      <c r="AR248" s="90"/>
      <c r="AS248" s="85"/>
    </row>
    <row r="249" spans="1:45" ht="15" customHeight="1" x14ac:dyDescent="0.35">
      <c r="A249" s="90"/>
      <c r="B249" s="90"/>
      <c r="C249" s="90"/>
      <c r="D249" s="90"/>
      <c r="E249" s="90"/>
      <c r="F249" s="90"/>
      <c r="G249" s="90"/>
      <c r="H249" s="90"/>
      <c r="I249" s="90"/>
      <c r="J249" s="90"/>
      <c r="K249" s="90"/>
      <c r="L249" s="90"/>
      <c r="M249" s="90"/>
      <c r="N249" s="90"/>
      <c r="O249" s="90"/>
      <c r="P249" s="90"/>
      <c r="Q249" s="90"/>
      <c r="R249" s="90"/>
      <c r="S249" s="90"/>
      <c r="T249" s="90"/>
      <c r="U249" s="90"/>
      <c r="V249" s="90"/>
      <c r="W249" s="90"/>
      <c r="X249" s="90"/>
      <c r="Y249" s="90"/>
      <c r="Z249" s="90"/>
      <c r="AA249" s="90"/>
      <c r="AB249" s="90"/>
      <c r="AC249" s="90"/>
      <c r="AD249" s="90"/>
      <c r="AE249" s="90"/>
      <c r="AF249" s="90"/>
      <c r="AG249" s="90"/>
      <c r="AH249" s="90"/>
      <c r="AI249" s="90"/>
      <c r="AJ249" s="90"/>
      <c r="AK249" s="90"/>
      <c r="AL249" s="90"/>
      <c r="AM249" s="90"/>
      <c r="AN249" s="90"/>
      <c r="AO249" s="90"/>
      <c r="AP249" s="90"/>
      <c r="AQ249" s="90"/>
      <c r="AR249" s="90"/>
      <c r="AS249" s="85"/>
    </row>
    <row r="250" spans="1:45" ht="15" customHeight="1" x14ac:dyDescent="0.35">
      <c r="A250" s="90"/>
      <c r="B250" s="90"/>
      <c r="C250" s="90"/>
      <c r="D250" s="90"/>
      <c r="E250" s="90"/>
      <c r="F250" s="90"/>
      <c r="G250" s="90"/>
      <c r="H250" s="90"/>
      <c r="I250" s="90"/>
      <c r="J250" s="90"/>
      <c r="K250" s="90"/>
      <c r="L250" s="90"/>
      <c r="M250" s="90"/>
      <c r="N250" s="90"/>
      <c r="O250" s="90"/>
      <c r="P250" s="90"/>
      <c r="Q250" s="90"/>
      <c r="R250" s="90"/>
      <c r="S250" s="90"/>
      <c r="T250" s="90"/>
      <c r="U250" s="90"/>
      <c r="V250" s="90"/>
      <c r="W250" s="90"/>
      <c r="X250" s="90"/>
      <c r="Y250" s="90"/>
      <c r="Z250" s="90"/>
      <c r="AA250" s="90"/>
      <c r="AB250" s="90"/>
      <c r="AC250" s="90"/>
      <c r="AD250" s="90"/>
      <c r="AE250" s="90"/>
      <c r="AF250" s="90"/>
      <c r="AG250" s="90"/>
      <c r="AH250" s="90"/>
      <c r="AI250" s="90"/>
      <c r="AJ250" s="90"/>
      <c r="AK250" s="90"/>
      <c r="AL250" s="90"/>
      <c r="AM250" s="90"/>
      <c r="AN250" s="90"/>
      <c r="AO250" s="90"/>
      <c r="AP250" s="90"/>
      <c r="AQ250" s="90"/>
      <c r="AR250" s="90"/>
      <c r="AS250" s="85"/>
    </row>
    <row r="251" spans="1:45" ht="15" customHeight="1" x14ac:dyDescent="0.35">
      <c r="A251" s="90"/>
      <c r="B251" s="90"/>
      <c r="C251" s="90"/>
      <c r="D251" s="90"/>
      <c r="E251" s="90"/>
      <c r="F251" s="90"/>
      <c r="G251" s="90"/>
      <c r="H251" s="90"/>
      <c r="I251" s="90"/>
      <c r="J251" s="90"/>
      <c r="K251" s="90"/>
      <c r="L251" s="90"/>
      <c r="M251" s="90"/>
      <c r="N251" s="90"/>
      <c r="O251" s="90"/>
      <c r="P251" s="90"/>
      <c r="Q251" s="90"/>
      <c r="R251" s="90"/>
      <c r="S251" s="90"/>
      <c r="T251" s="90"/>
      <c r="U251" s="90"/>
      <c r="V251" s="90"/>
      <c r="W251" s="90"/>
      <c r="X251" s="90"/>
      <c r="Y251" s="90"/>
      <c r="Z251" s="90"/>
      <c r="AA251" s="90"/>
      <c r="AB251" s="90"/>
      <c r="AC251" s="90"/>
      <c r="AD251" s="90"/>
      <c r="AE251" s="90"/>
      <c r="AF251" s="90"/>
      <c r="AG251" s="90"/>
      <c r="AH251" s="90"/>
      <c r="AI251" s="90"/>
      <c r="AJ251" s="90"/>
      <c r="AK251" s="90"/>
      <c r="AL251" s="90"/>
      <c r="AM251" s="90"/>
      <c r="AN251" s="90"/>
      <c r="AO251" s="90"/>
      <c r="AP251" s="90"/>
      <c r="AQ251" s="90"/>
      <c r="AR251" s="90"/>
      <c r="AS251" s="85"/>
    </row>
    <row r="252" spans="1:45" ht="15" customHeight="1" x14ac:dyDescent="0.35">
      <c r="A252" s="90"/>
      <c r="B252" s="90"/>
      <c r="C252" s="90"/>
      <c r="D252" s="90"/>
      <c r="E252" s="90"/>
      <c r="F252" s="90"/>
      <c r="G252" s="90"/>
      <c r="H252" s="90"/>
      <c r="I252" s="90"/>
      <c r="J252" s="90"/>
      <c r="K252" s="90"/>
      <c r="L252" s="90"/>
      <c r="M252" s="90"/>
      <c r="N252" s="90"/>
      <c r="O252" s="90"/>
      <c r="P252" s="90"/>
      <c r="Q252" s="90"/>
      <c r="R252" s="90"/>
      <c r="S252" s="90"/>
      <c r="T252" s="90"/>
      <c r="U252" s="90"/>
      <c r="V252" s="90"/>
      <c r="W252" s="90"/>
      <c r="X252" s="90"/>
      <c r="Y252" s="90"/>
      <c r="Z252" s="90"/>
      <c r="AA252" s="90"/>
      <c r="AB252" s="90"/>
      <c r="AC252" s="90"/>
      <c r="AD252" s="90"/>
      <c r="AE252" s="90"/>
      <c r="AF252" s="90"/>
      <c r="AG252" s="90"/>
      <c r="AH252" s="90"/>
      <c r="AI252" s="90"/>
      <c r="AJ252" s="90"/>
      <c r="AK252" s="90"/>
      <c r="AL252" s="90"/>
      <c r="AM252" s="90"/>
      <c r="AN252" s="90"/>
      <c r="AO252" s="90"/>
      <c r="AP252" s="90"/>
      <c r="AQ252" s="90"/>
      <c r="AR252" s="90"/>
      <c r="AS252" s="85"/>
    </row>
    <row r="253" spans="1:45" ht="15" customHeight="1" x14ac:dyDescent="0.35">
      <c r="A253" s="90"/>
      <c r="B253" s="90"/>
      <c r="C253" s="90"/>
      <c r="D253" s="90"/>
      <c r="E253" s="90"/>
      <c r="F253" s="90"/>
      <c r="G253" s="90"/>
      <c r="H253" s="90"/>
      <c r="I253" s="90"/>
      <c r="J253" s="90"/>
      <c r="K253" s="90"/>
      <c r="L253" s="90"/>
      <c r="M253" s="90"/>
      <c r="N253" s="90"/>
      <c r="O253" s="90"/>
      <c r="P253" s="90"/>
      <c r="Q253" s="90"/>
      <c r="R253" s="90"/>
      <c r="S253" s="90"/>
      <c r="T253" s="90"/>
      <c r="U253" s="90"/>
      <c r="V253" s="90"/>
      <c r="W253" s="90"/>
      <c r="X253" s="90"/>
      <c r="Y253" s="90"/>
      <c r="Z253" s="90"/>
      <c r="AA253" s="90"/>
      <c r="AB253" s="90"/>
      <c r="AC253" s="90"/>
      <c r="AD253" s="90"/>
      <c r="AE253" s="90"/>
      <c r="AF253" s="90"/>
      <c r="AG253" s="90"/>
      <c r="AH253" s="90"/>
      <c r="AI253" s="90"/>
      <c r="AJ253" s="90"/>
      <c r="AK253" s="90"/>
      <c r="AL253" s="90"/>
      <c r="AM253" s="90"/>
      <c r="AN253" s="90"/>
      <c r="AO253" s="90"/>
      <c r="AP253" s="90"/>
      <c r="AQ253" s="90"/>
      <c r="AR253" s="90"/>
      <c r="AS253" s="85"/>
    </row>
    <row r="254" spans="1:45" ht="15" customHeight="1" x14ac:dyDescent="0.35">
      <c r="A254" s="90"/>
      <c r="B254" s="90"/>
      <c r="C254" s="90"/>
      <c r="D254" s="90"/>
      <c r="E254" s="90"/>
      <c r="F254" s="90"/>
      <c r="G254" s="90"/>
      <c r="H254" s="90"/>
      <c r="I254" s="90"/>
      <c r="J254" s="90"/>
      <c r="K254" s="90"/>
      <c r="L254" s="90"/>
      <c r="M254" s="90"/>
      <c r="N254" s="90"/>
      <c r="O254" s="90"/>
      <c r="P254" s="90"/>
      <c r="Q254" s="90"/>
      <c r="R254" s="90"/>
      <c r="S254" s="90"/>
      <c r="T254" s="90"/>
      <c r="U254" s="90"/>
      <c r="V254" s="90"/>
      <c r="W254" s="90"/>
      <c r="X254" s="90"/>
      <c r="Y254" s="90"/>
      <c r="Z254" s="90"/>
      <c r="AA254" s="90"/>
      <c r="AB254" s="90"/>
      <c r="AC254" s="90"/>
      <c r="AD254" s="90"/>
      <c r="AE254" s="90"/>
      <c r="AF254" s="90"/>
      <c r="AG254" s="90"/>
      <c r="AH254" s="90"/>
      <c r="AI254" s="90"/>
      <c r="AJ254" s="90"/>
      <c r="AK254" s="90"/>
      <c r="AL254" s="90"/>
      <c r="AM254" s="90"/>
      <c r="AN254" s="90"/>
      <c r="AO254" s="90"/>
      <c r="AP254" s="90"/>
      <c r="AQ254" s="90"/>
      <c r="AR254" s="90"/>
      <c r="AS254" s="85"/>
    </row>
    <row r="255" spans="1:45" ht="15" customHeight="1" x14ac:dyDescent="0.35">
      <c r="A255" s="90"/>
      <c r="B255" s="90"/>
      <c r="C255" s="90"/>
      <c r="D255" s="90"/>
      <c r="E255" s="90"/>
      <c r="F255" s="90"/>
      <c r="G255" s="90"/>
      <c r="H255" s="90"/>
      <c r="I255" s="90"/>
      <c r="J255" s="90"/>
      <c r="K255" s="90"/>
      <c r="L255" s="90"/>
      <c r="M255" s="90"/>
      <c r="N255" s="90"/>
      <c r="O255" s="90"/>
      <c r="P255" s="90"/>
      <c r="Q255" s="90"/>
      <c r="R255" s="90"/>
      <c r="S255" s="90"/>
      <c r="T255" s="90"/>
      <c r="U255" s="90"/>
      <c r="V255" s="90"/>
      <c r="W255" s="90"/>
      <c r="X255" s="90"/>
      <c r="Y255" s="90"/>
      <c r="Z255" s="90"/>
      <c r="AA255" s="90"/>
      <c r="AB255" s="90"/>
      <c r="AC255" s="90"/>
      <c r="AD255" s="90"/>
      <c r="AE255" s="90"/>
      <c r="AF255" s="90"/>
      <c r="AG255" s="90"/>
      <c r="AH255" s="90"/>
      <c r="AI255" s="90"/>
      <c r="AJ255" s="90"/>
      <c r="AK255" s="90"/>
      <c r="AL255" s="90"/>
      <c r="AM255" s="90"/>
      <c r="AN255" s="90"/>
      <c r="AO255" s="90"/>
      <c r="AP255" s="90"/>
      <c r="AQ255" s="90"/>
      <c r="AR255" s="90"/>
      <c r="AS255" s="85"/>
    </row>
    <row r="256" spans="1:45" ht="15" customHeight="1" x14ac:dyDescent="0.35">
      <c r="A256" s="90"/>
      <c r="B256" s="90"/>
      <c r="C256" s="90"/>
      <c r="D256" s="90"/>
      <c r="E256" s="90"/>
      <c r="F256" s="90"/>
      <c r="G256" s="90"/>
      <c r="H256" s="90"/>
      <c r="I256" s="90"/>
      <c r="J256" s="90"/>
      <c r="K256" s="90"/>
      <c r="L256" s="90"/>
      <c r="M256" s="90"/>
      <c r="N256" s="90"/>
      <c r="O256" s="90"/>
      <c r="P256" s="90"/>
      <c r="Q256" s="90"/>
      <c r="R256" s="90"/>
      <c r="S256" s="90"/>
      <c r="T256" s="90"/>
      <c r="U256" s="90"/>
      <c r="V256" s="90"/>
      <c r="W256" s="90"/>
      <c r="X256" s="90"/>
      <c r="Y256" s="90"/>
      <c r="Z256" s="90"/>
      <c r="AA256" s="90"/>
      <c r="AB256" s="90"/>
      <c r="AC256" s="90"/>
      <c r="AD256" s="90"/>
      <c r="AE256" s="90"/>
      <c r="AF256" s="90"/>
      <c r="AG256" s="90"/>
      <c r="AH256" s="90"/>
      <c r="AI256" s="90"/>
      <c r="AJ256" s="90"/>
      <c r="AK256" s="90"/>
      <c r="AL256" s="90"/>
      <c r="AM256" s="90"/>
      <c r="AN256" s="90"/>
      <c r="AO256" s="90"/>
      <c r="AP256" s="90"/>
      <c r="AQ256" s="90"/>
      <c r="AR256" s="90"/>
      <c r="AS256" s="85"/>
    </row>
    <row r="257" spans="1:45" ht="15" customHeight="1" x14ac:dyDescent="0.35">
      <c r="A257" s="90"/>
      <c r="B257" s="90"/>
      <c r="C257" s="90"/>
      <c r="D257" s="90"/>
      <c r="E257" s="90"/>
      <c r="F257" s="90"/>
      <c r="G257" s="90"/>
      <c r="H257" s="90"/>
      <c r="I257" s="90"/>
      <c r="J257" s="90"/>
      <c r="K257" s="90"/>
      <c r="L257" s="90"/>
      <c r="M257" s="90"/>
      <c r="N257" s="90"/>
      <c r="O257" s="90"/>
      <c r="P257" s="90"/>
      <c r="Q257" s="90"/>
      <c r="R257" s="90"/>
      <c r="S257" s="90"/>
      <c r="T257" s="90"/>
      <c r="U257" s="90"/>
      <c r="V257" s="90"/>
      <c r="W257" s="90"/>
      <c r="X257" s="90"/>
      <c r="Y257" s="90"/>
      <c r="Z257" s="90"/>
      <c r="AA257" s="90"/>
      <c r="AB257" s="90"/>
      <c r="AC257" s="90"/>
      <c r="AD257" s="90"/>
      <c r="AE257" s="90"/>
      <c r="AF257" s="90"/>
      <c r="AG257" s="90"/>
      <c r="AH257" s="90"/>
      <c r="AI257" s="90"/>
      <c r="AJ257" s="90"/>
      <c r="AK257" s="90"/>
      <c r="AL257" s="90"/>
      <c r="AM257" s="90"/>
      <c r="AN257" s="90"/>
      <c r="AO257" s="90"/>
      <c r="AP257" s="90"/>
      <c r="AQ257" s="90"/>
      <c r="AR257" s="90"/>
      <c r="AS257" s="85"/>
    </row>
    <row r="258" spans="1:45" ht="15" customHeight="1" x14ac:dyDescent="0.35">
      <c r="A258" s="90"/>
      <c r="B258" s="90"/>
      <c r="C258" s="90"/>
      <c r="D258" s="90"/>
      <c r="E258" s="90"/>
      <c r="F258" s="90"/>
      <c r="G258" s="90"/>
      <c r="H258" s="90"/>
      <c r="I258" s="90"/>
      <c r="J258" s="90"/>
      <c r="K258" s="90"/>
      <c r="L258" s="90"/>
      <c r="M258" s="90"/>
      <c r="N258" s="90"/>
      <c r="O258" s="90"/>
      <c r="P258" s="90"/>
      <c r="Q258" s="90"/>
      <c r="R258" s="90"/>
      <c r="S258" s="90"/>
      <c r="T258" s="90"/>
      <c r="U258" s="90"/>
      <c r="V258" s="90"/>
      <c r="W258" s="90"/>
      <c r="X258" s="90"/>
      <c r="Y258" s="90"/>
      <c r="Z258" s="90"/>
      <c r="AA258" s="90"/>
      <c r="AB258" s="90"/>
      <c r="AC258" s="90"/>
      <c r="AD258" s="90"/>
      <c r="AE258" s="90"/>
      <c r="AF258" s="90"/>
      <c r="AG258" s="90"/>
      <c r="AH258" s="90"/>
      <c r="AI258" s="90"/>
      <c r="AJ258" s="90"/>
      <c r="AK258" s="90"/>
      <c r="AL258" s="90"/>
      <c r="AM258" s="90"/>
      <c r="AN258" s="90"/>
      <c r="AO258" s="90"/>
      <c r="AP258" s="90"/>
      <c r="AQ258" s="90"/>
      <c r="AR258" s="90"/>
      <c r="AS258" s="85"/>
    </row>
    <row r="259" spans="1:45" ht="15" customHeight="1" x14ac:dyDescent="0.35">
      <c r="A259" s="90"/>
      <c r="B259" s="90"/>
      <c r="C259" s="90"/>
      <c r="D259" s="90"/>
      <c r="E259" s="90"/>
      <c r="F259" s="90"/>
      <c r="G259" s="90"/>
      <c r="H259" s="90"/>
      <c r="I259" s="90"/>
      <c r="J259" s="90"/>
      <c r="K259" s="90"/>
      <c r="L259" s="90"/>
      <c r="M259" s="90"/>
      <c r="N259" s="90"/>
      <c r="O259" s="90"/>
      <c r="P259" s="90"/>
      <c r="Q259" s="90"/>
      <c r="R259" s="90"/>
      <c r="S259" s="90"/>
      <c r="T259" s="90"/>
      <c r="U259" s="90"/>
      <c r="V259" s="90"/>
      <c r="W259" s="90"/>
      <c r="X259" s="90"/>
      <c r="Y259" s="90"/>
      <c r="Z259" s="90"/>
      <c r="AA259" s="90"/>
      <c r="AB259" s="90"/>
      <c r="AC259" s="90"/>
      <c r="AD259" s="90"/>
      <c r="AE259" s="90"/>
      <c r="AF259" s="90"/>
      <c r="AG259" s="90"/>
      <c r="AH259" s="90"/>
      <c r="AI259" s="90"/>
      <c r="AJ259" s="90"/>
      <c r="AK259" s="90"/>
      <c r="AL259" s="90"/>
      <c r="AM259" s="90"/>
      <c r="AN259" s="90"/>
      <c r="AO259" s="90"/>
      <c r="AP259" s="90"/>
      <c r="AQ259" s="90"/>
      <c r="AR259" s="90"/>
      <c r="AS259" s="85"/>
    </row>
    <row r="260" spans="1:45" ht="15" customHeight="1" x14ac:dyDescent="0.35">
      <c r="A260" s="90"/>
      <c r="B260" s="90"/>
      <c r="C260" s="90"/>
      <c r="D260" s="90"/>
      <c r="E260" s="90"/>
      <c r="F260" s="90"/>
      <c r="G260" s="90"/>
      <c r="H260" s="90"/>
      <c r="I260" s="90"/>
      <c r="J260" s="90"/>
      <c r="K260" s="90"/>
      <c r="L260" s="90"/>
      <c r="M260" s="90"/>
      <c r="N260" s="90"/>
      <c r="O260" s="90"/>
      <c r="P260" s="90"/>
      <c r="Q260" s="90"/>
      <c r="R260" s="90"/>
      <c r="S260" s="90"/>
      <c r="T260" s="90"/>
      <c r="U260" s="90"/>
      <c r="V260" s="90"/>
      <c r="W260" s="90"/>
      <c r="X260" s="90"/>
      <c r="Y260" s="90"/>
      <c r="Z260" s="90"/>
      <c r="AA260" s="90"/>
      <c r="AB260" s="90"/>
      <c r="AC260" s="90"/>
      <c r="AD260" s="90"/>
      <c r="AE260" s="90"/>
      <c r="AF260" s="90"/>
      <c r="AG260" s="90"/>
      <c r="AH260" s="90"/>
      <c r="AI260" s="90"/>
      <c r="AJ260" s="90"/>
      <c r="AK260" s="90"/>
      <c r="AL260" s="90"/>
      <c r="AM260" s="90"/>
      <c r="AN260" s="90"/>
      <c r="AO260" s="90"/>
      <c r="AP260" s="90"/>
      <c r="AQ260" s="90"/>
      <c r="AR260" s="90"/>
      <c r="AS260" s="85"/>
    </row>
    <row r="261" spans="1:45" ht="15" customHeight="1" x14ac:dyDescent="0.35">
      <c r="A261" s="90"/>
      <c r="B261" s="90"/>
      <c r="C261" s="90"/>
      <c r="D261" s="90"/>
      <c r="E261" s="90"/>
      <c r="F261" s="90"/>
      <c r="G261" s="90"/>
      <c r="H261" s="90"/>
      <c r="I261" s="90"/>
      <c r="J261" s="90"/>
      <c r="K261" s="90"/>
      <c r="L261" s="90"/>
      <c r="M261" s="90"/>
      <c r="N261" s="90"/>
      <c r="O261" s="90"/>
      <c r="P261" s="90"/>
      <c r="Q261" s="90"/>
      <c r="R261" s="90"/>
      <c r="S261" s="90"/>
      <c r="T261" s="90"/>
      <c r="U261" s="90"/>
      <c r="V261" s="90"/>
      <c r="W261" s="90"/>
      <c r="X261" s="90"/>
      <c r="Y261" s="90"/>
      <c r="Z261" s="90"/>
      <c r="AA261" s="90"/>
      <c r="AB261" s="90"/>
      <c r="AC261" s="90"/>
      <c r="AD261" s="90"/>
      <c r="AE261" s="90"/>
      <c r="AF261" s="90"/>
      <c r="AG261" s="90"/>
      <c r="AH261" s="90"/>
      <c r="AI261" s="90"/>
      <c r="AJ261" s="90"/>
      <c r="AK261" s="90"/>
      <c r="AL261" s="90"/>
      <c r="AM261" s="90"/>
      <c r="AN261" s="90"/>
      <c r="AO261" s="90"/>
      <c r="AP261" s="90"/>
      <c r="AQ261" s="90"/>
      <c r="AR261" s="90"/>
      <c r="AS261" s="85"/>
    </row>
    <row r="262" spans="1:45" ht="15" customHeight="1" x14ac:dyDescent="0.35">
      <c r="A262" s="90"/>
      <c r="B262" s="90"/>
      <c r="C262" s="90"/>
      <c r="D262" s="90"/>
      <c r="E262" s="90"/>
      <c r="F262" s="90"/>
      <c r="G262" s="90"/>
      <c r="H262" s="90"/>
      <c r="I262" s="90"/>
      <c r="J262" s="90"/>
      <c r="K262" s="90"/>
      <c r="L262" s="90"/>
      <c r="M262" s="90"/>
      <c r="N262" s="90"/>
      <c r="O262" s="90"/>
      <c r="P262" s="90"/>
      <c r="Q262" s="90"/>
      <c r="R262" s="90"/>
      <c r="S262" s="90"/>
      <c r="T262" s="90"/>
      <c r="U262" s="90"/>
      <c r="V262" s="90"/>
      <c r="W262" s="90"/>
      <c r="X262" s="90"/>
      <c r="Y262" s="90"/>
      <c r="Z262" s="90"/>
      <c r="AA262" s="90"/>
      <c r="AB262" s="90"/>
      <c r="AC262" s="90"/>
      <c r="AD262" s="90"/>
      <c r="AE262" s="90"/>
      <c r="AF262" s="90"/>
      <c r="AG262" s="90"/>
      <c r="AH262" s="90"/>
      <c r="AI262" s="90"/>
      <c r="AJ262" s="90"/>
      <c r="AK262" s="90"/>
      <c r="AL262" s="90"/>
      <c r="AM262" s="90"/>
      <c r="AN262" s="90"/>
      <c r="AO262" s="90"/>
      <c r="AP262" s="90"/>
      <c r="AQ262" s="90"/>
      <c r="AR262" s="90"/>
      <c r="AS262" s="85"/>
    </row>
    <row r="263" spans="1:45" ht="15" customHeight="1" x14ac:dyDescent="0.35">
      <c r="A263" s="90"/>
      <c r="B263" s="90"/>
      <c r="C263" s="90"/>
      <c r="D263" s="90"/>
      <c r="E263" s="90"/>
      <c r="F263" s="90"/>
      <c r="G263" s="90"/>
      <c r="H263" s="90"/>
      <c r="I263" s="90"/>
      <c r="J263" s="90"/>
      <c r="K263" s="90"/>
      <c r="L263" s="90"/>
      <c r="M263" s="90"/>
      <c r="N263" s="90"/>
      <c r="O263" s="90"/>
      <c r="P263" s="90"/>
      <c r="Q263" s="90"/>
      <c r="R263" s="90"/>
      <c r="S263" s="90"/>
      <c r="T263" s="90"/>
      <c r="U263" s="90"/>
      <c r="V263" s="90"/>
      <c r="W263" s="90"/>
      <c r="X263" s="90"/>
      <c r="Y263" s="90"/>
      <c r="Z263" s="90"/>
      <c r="AA263" s="90"/>
      <c r="AB263" s="90"/>
      <c r="AC263" s="90"/>
      <c r="AD263" s="90"/>
      <c r="AE263" s="90"/>
      <c r="AF263" s="90"/>
      <c r="AG263" s="90"/>
      <c r="AH263" s="90"/>
      <c r="AI263" s="90"/>
      <c r="AJ263" s="90"/>
      <c r="AK263" s="90"/>
      <c r="AL263" s="90"/>
      <c r="AM263" s="90"/>
      <c r="AN263" s="90"/>
      <c r="AO263" s="90"/>
      <c r="AP263" s="90"/>
      <c r="AQ263" s="90"/>
      <c r="AR263" s="90"/>
      <c r="AS263" s="85"/>
    </row>
    <row r="264" spans="1:45" ht="15" customHeight="1" x14ac:dyDescent="0.35">
      <c r="A264" s="90"/>
      <c r="B264" s="90"/>
      <c r="C264" s="90"/>
      <c r="D264" s="90"/>
      <c r="E264" s="90"/>
      <c r="F264" s="90"/>
      <c r="G264" s="90"/>
      <c r="H264" s="90"/>
      <c r="I264" s="90"/>
      <c r="J264" s="90"/>
      <c r="K264" s="90"/>
      <c r="L264" s="90"/>
      <c r="M264" s="90"/>
      <c r="N264" s="90"/>
      <c r="O264" s="90"/>
      <c r="P264" s="90"/>
      <c r="Q264" s="90"/>
      <c r="R264" s="90"/>
      <c r="S264" s="90"/>
      <c r="T264" s="90"/>
      <c r="U264" s="90"/>
      <c r="V264" s="90"/>
      <c r="W264" s="90"/>
      <c r="X264" s="90"/>
      <c r="Y264" s="90"/>
      <c r="Z264" s="90"/>
      <c r="AA264" s="90"/>
      <c r="AB264" s="90"/>
      <c r="AC264" s="90"/>
      <c r="AD264" s="90"/>
      <c r="AE264" s="90"/>
      <c r="AF264" s="90"/>
      <c r="AG264" s="90"/>
      <c r="AH264" s="90"/>
      <c r="AI264" s="90"/>
      <c r="AJ264" s="90"/>
      <c r="AK264" s="90"/>
      <c r="AL264" s="90"/>
      <c r="AM264" s="90"/>
      <c r="AN264" s="90"/>
      <c r="AO264" s="90"/>
      <c r="AP264" s="90"/>
      <c r="AQ264" s="90"/>
      <c r="AR264" s="90"/>
      <c r="AS264" s="85"/>
    </row>
    <row r="265" spans="1:45" ht="15" customHeight="1" x14ac:dyDescent="0.35">
      <c r="A265" s="90"/>
      <c r="B265" s="90"/>
      <c r="C265" s="90"/>
      <c r="D265" s="90"/>
      <c r="E265" s="90"/>
      <c r="F265" s="90"/>
      <c r="G265" s="90"/>
      <c r="H265" s="90"/>
      <c r="I265" s="90"/>
      <c r="J265" s="90"/>
      <c r="K265" s="90"/>
      <c r="L265" s="90"/>
      <c r="M265" s="90"/>
      <c r="N265" s="90"/>
      <c r="O265" s="90"/>
      <c r="P265" s="90"/>
      <c r="Q265" s="90"/>
      <c r="R265" s="90"/>
      <c r="S265" s="90"/>
      <c r="T265" s="90"/>
      <c r="U265" s="90"/>
      <c r="V265" s="90"/>
      <c r="W265" s="90"/>
      <c r="X265" s="90"/>
      <c r="Y265" s="90"/>
      <c r="Z265" s="90"/>
      <c r="AA265" s="90"/>
      <c r="AB265" s="90"/>
      <c r="AC265" s="90"/>
      <c r="AD265" s="90"/>
      <c r="AE265" s="90"/>
      <c r="AF265" s="90"/>
      <c r="AG265" s="90"/>
      <c r="AH265" s="90"/>
      <c r="AI265" s="90"/>
      <c r="AJ265" s="90"/>
      <c r="AK265" s="90"/>
      <c r="AL265" s="90"/>
      <c r="AM265" s="90"/>
      <c r="AN265" s="90"/>
      <c r="AO265" s="90"/>
      <c r="AP265" s="90"/>
      <c r="AQ265" s="90"/>
      <c r="AR265" s="90"/>
      <c r="AS265" s="85"/>
    </row>
    <row r="266" spans="1:45" ht="15" customHeight="1" x14ac:dyDescent="0.35">
      <c r="A266" s="90"/>
      <c r="B266" s="90"/>
      <c r="C266" s="90"/>
      <c r="D266" s="90"/>
      <c r="E266" s="90"/>
      <c r="F266" s="90"/>
      <c r="G266" s="90"/>
      <c r="H266" s="90"/>
      <c r="I266" s="90"/>
      <c r="J266" s="90"/>
      <c r="K266" s="90"/>
      <c r="L266" s="90"/>
      <c r="M266" s="90"/>
      <c r="N266" s="90"/>
      <c r="O266" s="90"/>
      <c r="P266" s="90"/>
      <c r="Q266" s="90"/>
      <c r="R266" s="90"/>
      <c r="S266" s="90"/>
      <c r="T266" s="90"/>
      <c r="U266" s="90"/>
      <c r="V266" s="90"/>
      <c r="W266" s="90"/>
      <c r="X266" s="90"/>
      <c r="Y266" s="90"/>
      <c r="Z266" s="90"/>
      <c r="AA266" s="90"/>
      <c r="AB266" s="90"/>
      <c r="AC266" s="90"/>
      <c r="AD266" s="90"/>
      <c r="AE266" s="90"/>
      <c r="AF266" s="90"/>
      <c r="AG266" s="90"/>
      <c r="AH266" s="90"/>
      <c r="AI266" s="90"/>
      <c r="AJ266" s="90"/>
      <c r="AK266" s="90"/>
      <c r="AL266" s="90"/>
      <c r="AM266" s="90"/>
      <c r="AN266" s="90"/>
      <c r="AO266" s="90"/>
      <c r="AP266" s="90"/>
      <c r="AQ266" s="90"/>
      <c r="AR266" s="90"/>
      <c r="AS266" s="85"/>
    </row>
    <row r="267" spans="1:45" ht="15" customHeight="1" x14ac:dyDescent="0.35">
      <c r="A267" s="90"/>
      <c r="B267" s="90"/>
      <c r="C267" s="90"/>
      <c r="D267" s="90"/>
      <c r="E267" s="90"/>
      <c r="F267" s="90"/>
      <c r="G267" s="90"/>
      <c r="H267" s="90"/>
      <c r="I267" s="90"/>
      <c r="J267" s="90"/>
      <c r="K267" s="90"/>
      <c r="L267" s="90"/>
      <c r="M267" s="90"/>
      <c r="N267" s="90"/>
      <c r="O267" s="90"/>
      <c r="P267" s="90"/>
      <c r="Q267" s="90"/>
      <c r="R267" s="90"/>
      <c r="S267" s="90"/>
      <c r="T267" s="90"/>
      <c r="U267" s="90"/>
      <c r="V267" s="90"/>
      <c r="W267" s="90"/>
      <c r="X267" s="90"/>
      <c r="Y267" s="90"/>
      <c r="Z267" s="90"/>
      <c r="AA267" s="90"/>
      <c r="AB267" s="90"/>
      <c r="AC267" s="90"/>
      <c r="AD267" s="90"/>
      <c r="AE267" s="90"/>
      <c r="AF267" s="90"/>
      <c r="AG267" s="90"/>
      <c r="AH267" s="90"/>
      <c r="AI267" s="90"/>
      <c r="AJ267" s="90"/>
      <c r="AK267" s="90"/>
      <c r="AL267" s="90"/>
      <c r="AM267" s="90"/>
      <c r="AN267" s="90"/>
      <c r="AO267" s="90"/>
      <c r="AP267" s="90"/>
      <c r="AQ267" s="90"/>
      <c r="AR267" s="90"/>
      <c r="AS267" s="85"/>
    </row>
    <row r="268" spans="1:45" ht="15" customHeight="1" x14ac:dyDescent="0.35">
      <c r="A268" s="90"/>
      <c r="B268" s="90"/>
      <c r="C268" s="90"/>
      <c r="D268" s="90"/>
      <c r="E268" s="90"/>
      <c r="F268" s="90"/>
      <c r="G268" s="90"/>
      <c r="H268" s="90"/>
      <c r="I268" s="90"/>
      <c r="J268" s="90"/>
      <c r="K268" s="90"/>
      <c r="L268" s="90"/>
      <c r="M268" s="90"/>
      <c r="N268" s="90"/>
      <c r="O268" s="90"/>
      <c r="P268" s="90"/>
      <c r="Q268" s="90"/>
      <c r="R268" s="90"/>
      <c r="S268" s="90"/>
      <c r="T268" s="90"/>
      <c r="U268" s="90"/>
      <c r="V268" s="90"/>
      <c r="W268" s="90"/>
      <c r="X268" s="90"/>
      <c r="Y268" s="90"/>
      <c r="Z268" s="90"/>
      <c r="AA268" s="90"/>
      <c r="AB268" s="90"/>
      <c r="AC268" s="90"/>
      <c r="AD268" s="90"/>
      <c r="AE268" s="90"/>
      <c r="AF268" s="90"/>
      <c r="AG268" s="90"/>
      <c r="AH268" s="90"/>
      <c r="AI268" s="90"/>
      <c r="AJ268" s="90"/>
      <c r="AK268" s="90"/>
      <c r="AL268" s="90"/>
      <c r="AM268" s="90"/>
      <c r="AN268" s="90"/>
      <c r="AO268" s="90"/>
      <c r="AP268" s="90"/>
      <c r="AQ268" s="90"/>
      <c r="AR268" s="90"/>
      <c r="AS268" s="85"/>
    </row>
    <row r="269" spans="1:45" ht="15" customHeight="1" x14ac:dyDescent="0.35">
      <c r="A269" s="90"/>
      <c r="B269" s="90"/>
      <c r="C269" s="90"/>
      <c r="D269" s="90"/>
      <c r="E269" s="90"/>
      <c r="F269" s="90"/>
      <c r="G269" s="90"/>
      <c r="H269" s="90"/>
      <c r="I269" s="90"/>
      <c r="J269" s="90"/>
      <c r="K269" s="90"/>
      <c r="L269" s="90"/>
      <c r="M269" s="90"/>
      <c r="N269" s="90"/>
      <c r="O269" s="90"/>
      <c r="P269" s="90"/>
      <c r="Q269" s="90"/>
      <c r="R269" s="90"/>
      <c r="S269" s="90"/>
      <c r="T269" s="90"/>
      <c r="U269" s="90"/>
      <c r="V269" s="90"/>
      <c r="W269" s="90"/>
      <c r="X269" s="90"/>
      <c r="Y269" s="90"/>
      <c r="Z269" s="90"/>
      <c r="AA269" s="90"/>
      <c r="AB269" s="90"/>
      <c r="AC269" s="90"/>
      <c r="AD269" s="90"/>
      <c r="AE269" s="90"/>
      <c r="AF269" s="90"/>
      <c r="AG269" s="90"/>
      <c r="AH269" s="90"/>
      <c r="AI269" s="90"/>
      <c r="AJ269" s="90"/>
      <c r="AK269" s="90"/>
      <c r="AL269" s="90"/>
      <c r="AM269" s="90"/>
      <c r="AN269" s="90"/>
      <c r="AO269" s="90"/>
      <c r="AP269" s="90"/>
      <c r="AQ269" s="90"/>
      <c r="AR269" s="90"/>
      <c r="AS269" s="85"/>
    </row>
    <row r="270" spans="1:45" ht="15" customHeight="1" x14ac:dyDescent="0.35">
      <c r="A270" s="90"/>
      <c r="B270" s="90"/>
      <c r="C270" s="90"/>
      <c r="D270" s="90"/>
      <c r="E270" s="90"/>
      <c r="F270" s="90"/>
      <c r="G270" s="90"/>
      <c r="H270" s="90"/>
      <c r="I270" s="90"/>
      <c r="J270" s="90"/>
      <c r="K270" s="90"/>
      <c r="L270" s="90"/>
      <c r="M270" s="90"/>
      <c r="N270" s="90"/>
      <c r="O270" s="90"/>
      <c r="P270" s="90"/>
      <c r="Q270" s="90"/>
      <c r="R270" s="90"/>
      <c r="S270" s="90"/>
      <c r="T270" s="90"/>
      <c r="U270" s="90"/>
      <c r="V270" s="90"/>
      <c r="W270" s="90"/>
      <c r="X270" s="90"/>
      <c r="Y270" s="90"/>
      <c r="Z270" s="90"/>
      <c r="AA270" s="90"/>
      <c r="AB270" s="90"/>
      <c r="AC270" s="90"/>
      <c r="AD270" s="90"/>
      <c r="AE270" s="90"/>
      <c r="AF270" s="90"/>
      <c r="AG270" s="90"/>
      <c r="AH270" s="90"/>
      <c r="AI270" s="90"/>
      <c r="AJ270" s="90"/>
      <c r="AK270" s="90"/>
      <c r="AL270" s="90"/>
      <c r="AM270" s="90"/>
      <c r="AN270" s="90"/>
      <c r="AO270" s="90"/>
      <c r="AP270" s="90"/>
      <c r="AQ270" s="90"/>
      <c r="AR270" s="90"/>
      <c r="AS270" s="85"/>
    </row>
    <row r="271" spans="1:45" ht="15" customHeight="1" x14ac:dyDescent="0.35">
      <c r="A271" s="90"/>
      <c r="B271" s="90"/>
      <c r="C271" s="90"/>
      <c r="D271" s="90"/>
      <c r="E271" s="90"/>
      <c r="F271" s="90"/>
      <c r="G271" s="90"/>
      <c r="H271" s="90"/>
      <c r="I271" s="90"/>
      <c r="J271" s="90"/>
      <c r="K271" s="90"/>
      <c r="L271" s="90"/>
      <c r="M271" s="90"/>
      <c r="N271" s="90"/>
      <c r="O271" s="90"/>
      <c r="P271" s="90"/>
      <c r="Q271" s="90"/>
      <c r="R271" s="90"/>
      <c r="S271" s="90"/>
      <c r="T271" s="90"/>
      <c r="U271" s="90"/>
      <c r="V271" s="90"/>
      <c r="W271" s="90"/>
      <c r="X271" s="90"/>
      <c r="Y271" s="90"/>
      <c r="Z271" s="90"/>
      <c r="AA271" s="90"/>
      <c r="AB271" s="90"/>
      <c r="AC271" s="90"/>
      <c r="AD271" s="90"/>
      <c r="AE271" s="90"/>
      <c r="AF271" s="90"/>
      <c r="AG271" s="90"/>
      <c r="AH271" s="90"/>
      <c r="AI271" s="90"/>
      <c r="AJ271" s="90"/>
      <c r="AK271" s="90"/>
      <c r="AL271" s="90"/>
      <c r="AM271" s="90"/>
      <c r="AN271" s="90"/>
      <c r="AO271" s="90"/>
      <c r="AP271" s="90"/>
      <c r="AQ271" s="90"/>
      <c r="AR271" s="90"/>
      <c r="AS271" s="85"/>
    </row>
    <row r="272" spans="1:45" ht="15" customHeight="1" x14ac:dyDescent="0.35">
      <c r="A272" s="90"/>
      <c r="B272" s="90"/>
      <c r="C272" s="90"/>
      <c r="D272" s="90"/>
      <c r="E272" s="90"/>
      <c r="F272" s="90"/>
      <c r="G272" s="90"/>
      <c r="H272" s="90"/>
      <c r="I272" s="90"/>
      <c r="J272" s="90"/>
      <c r="K272" s="90"/>
      <c r="L272" s="90"/>
      <c r="M272" s="90"/>
      <c r="N272" s="90"/>
      <c r="O272" s="90"/>
      <c r="P272" s="90"/>
      <c r="Q272" s="90"/>
      <c r="R272" s="90"/>
      <c r="S272" s="90"/>
      <c r="T272" s="90"/>
      <c r="U272" s="90"/>
      <c r="V272" s="90"/>
      <c r="W272" s="90"/>
      <c r="X272" s="90"/>
      <c r="Y272" s="90"/>
      <c r="Z272" s="90"/>
      <c r="AA272" s="90"/>
      <c r="AB272" s="90"/>
      <c r="AC272" s="90"/>
      <c r="AD272" s="90"/>
      <c r="AE272" s="90"/>
      <c r="AF272" s="90"/>
      <c r="AG272" s="90"/>
      <c r="AH272" s="90"/>
      <c r="AI272" s="90"/>
      <c r="AJ272" s="90"/>
      <c r="AK272" s="90"/>
      <c r="AL272" s="90"/>
      <c r="AM272" s="90"/>
      <c r="AN272" s="90"/>
      <c r="AO272" s="90"/>
      <c r="AP272" s="90"/>
      <c r="AQ272" s="90"/>
      <c r="AR272" s="90"/>
      <c r="AS272" s="85"/>
    </row>
    <row r="273" spans="1:45" ht="15" customHeight="1" x14ac:dyDescent="0.35">
      <c r="A273" s="90"/>
      <c r="B273" s="90"/>
      <c r="C273" s="90"/>
      <c r="D273" s="90"/>
      <c r="E273" s="90"/>
      <c r="F273" s="90"/>
      <c r="G273" s="90"/>
      <c r="H273" s="90"/>
      <c r="I273" s="90"/>
      <c r="J273" s="90"/>
      <c r="K273" s="90"/>
      <c r="L273" s="90"/>
      <c r="M273" s="90"/>
      <c r="N273" s="90"/>
      <c r="O273" s="90"/>
      <c r="P273" s="90"/>
      <c r="Q273" s="90"/>
      <c r="R273" s="90"/>
      <c r="S273" s="90"/>
      <c r="T273" s="90"/>
      <c r="U273" s="90"/>
      <c r="V273" s="90"/>
      <c r="W273" s="90"/>
      <c r="X273" s="90"/>
      <c r="Y273" s="90"/>
      <c r="Z273" s="90"/>
      <c r="AA273" s="90"/>
      <c r="AB273" s="90"/>
      <c r="AC273" s="90"/>
      <c r="AD273" s="90"/>
      <c r="AE273" s="90"/>
      <c r="AF273" s="90"/>
      <c r="AG273" s="90"/>
      <c r="AH273" s="90"/>
      <c r="AI273" s="90"/>
      <c r="AJ273" s="90"/>
      <c r="AK273" s="90"/>
      <c r="AL273" s="90"/>
      <c r="AM273" s="90"/>
      <c r="AN273" s="90"/>
      <c r="AO273" s="90"/>
      <c r="AP273" s="90"/>
      <c r="AQ273" s="90"/>
      <c r="AR273" s="90"/>
      <c r="AS273" s="85"/>
    </row>
    <row r="274" spans="1:45" ht="15" customHeight="1" x14ac:dyDescent="0.35">
      <c r="A274" s="90"/>
      <c r="B274" s="90"/>
      <c r="C274" s="90"/>
      <c r="D274" s="90"/>
      <c r="E274" s="90"/>
      <c r="F274" s="90"/>
      <c r="G274" s="90"/>
      <c r="H274" s="90"/>
      <c r="I274" s="90"/>
      <c r="J274" s="90"/>
      <c r="K274" s="90"/>
      <c r="L274" s="90"/>
      <c r="M274" s="90"/>
      <c r="N274" s="90"/>
      <c r="O274" s="90"/>
      <c r="P274" s="90"/>
      <c r="Q274" s="90"/>
      <c r="R274" s="90"/>
      <c r="S274" s="90"/>
      <c r="T274" s="90"/>
      <c r="U274" s="90"/>
      <c r="V274" s="90"/>
      <c r="W274" s="90"/>
      <c r="X274" s="90"/>
      <c r="Y274" s="90"/>
      <c r="Z274" s="90"/>
      <c r="AA274" s="90"/>
      <c r="AB274" s="90"/>
      <c r="AC274" s="90"/>
      <c r="AD274" s="90"/>
      <c r="AE274" s="90"/>
      <c r="AF274" s="90"/>
      <c r="AG274" s="90"/>
      <c r="AH274" s="90"/>
      <c r="AI274" s="90"/>
      <c r="AJ274" s="90"/>
      <c r="AK274" s="90"/>
      <c r="AL274" s="90"/>
      <c r="AM274" s="90"/>
      <c r="AN274" s="90"/>
      <c r="AO274" s="90"/>
      <c r="AP274" s="90"/>
      <c r="AQ274" s="90"/>
      <c r="AR274" s="90"/>
      <c r="AS274" s="85"/>
    </row>
    <row r="275" spans="1:45" ht="15" customHeight="1" x14ac:dyDescent="0.35">
      <c r="A275" s="90"/>
      <c r="B275" s="90"/>
      <c r="C275" s="90"/>
      <c r="D275" s="90"/>
      <c r="E275" s="90"/>
      <c r="F275" s="90"/>
      <c r="G275" s="90"/>
      <c r="H275" s="90"/>
      <c r="I275" s="90"/>
      <c r="J275" s="90"/>
      <c r="K275" s="90"/>
      <c r="L275" s="90"/>
      <c r="M275" s="90"/>
      <c r="N275" s="90"/>
      <c r="O275" s="90"/>
      <c r="P275" s="90"/>
      <c r="Q275" s="90"/>
      <c r="R275" s="90"/>
      <c r="S275" s="90"/>
      <c r="T275" s="90"/>
      <c r="U275" s="90"/>
      <c r="V275" s="90"/>
      <c r="W275" s="90"/>
      <c r="X275" s="90"/>
      <c r="Y275" s="90"/>
      <c r="Z275" s="90"/>
      <c r="AA275" s="90"/>
      <c r="AB275" s="90"/>
      <c r="AC275" s="90"/>
      <c r="AD275" s="90"/>
      <c r="AE275" s="90"/>
      <c r="AF275" s="90"/>
      <c r="AG275" s="90"/>
      <c r="AH275" s="90"/>
      <c r="AI275" s="90"/>
      <c r="AJ275" s="90"/>
      <c r="AK275" s="90"/>
      <c r="AL275" s="90"/>
      <c r="AM275" s="90"/>
      <c r="AN275" s="90"/>
      <c r="AO275" s="90"/>
      <c r="AP275" s="90"/>
      <c r="AQ275" s="90"/>
      <c r="AR275" s="90"/>
      <c r="AS275" s="85"/>
    </row>
    <row r="289" s="1" customFormat="1" hidden="1" x14ac:dyDescent="0.35"/>
    <row r="290" s="1" customFormat="1" hidden="1" x14ac:dyDescent="0.35"/>
    <row r="291" s="1" customFormat="1" hidden="1" x14ac:dyDescent="0.35"/>
    <row r="292" s="1" customFormat="1" hidden="1" x14ac:dyDescent="0.35"/>
    <row r="293" s="1" customFormat="1" hidden="1" x14ac:dyDescent="0.35"/>
    <row r="294" s="1" customFormat="1" hidden="1" x14ac:dyDescent="0.35"/>
    <row r="295" s="1" customFormat="1" hidden="1" x14ac:dyDescent="0.35"/>
    <row r="296" s="1" customFormat="1" hidden="1" x14ac:dyDescent="0.35"/>
    <row r="297" s="1" customFormat="1" hidden="1" x14ac:dyDescent="0.35"/>
    <row r="298" s="1" customFormat="1" hidden="1" x14ac:dyDescent="0.35"/>
    <row r="299" s="1" customFormat="1" hidden="1" x14ac:dyDescent="0.35"/>
    <row r="300" s="1" customFormat="1" hidden="1" x14ac:dyDescent="0.35"/>
    <row r="301" s="1" customFormat="1" hidden="1" x14ac:dyDescent="0.35"/>
    <row r="302" s="1" customFormat="1" hidden="1" x14ac:dyDescent="0.35"/>
    <row r="303" s="1" customFormat="1" hidden="1" x14ac:dyDescent="0.35"/>
    <row r="304" s="1" customFormat="1" hidden="1" x14ac:dyDescent="0.35"/>
    <row r="305" s="1" customFormat="1" hidden="1" x14ac:dyDescent="0.35"/>
    <row r="306" s="1" customFormat="1" hidden="1" x14ac:dyDescent="0.35"/>
    <row r="307" s="1" customFormat="1" hidden="1" x14ac:dyDescent="0.35"/>
    <row r="308" s="1" customFormat="1" hidden="1" x14ac:dyDescent="0.35"/>
    <row r="309" s="1" customFormat="1" hidden="1" x14ac:dyDescent="0.35"/>
    <row r="310" s="1" customFormat="1" hidden="1" x14ac:dyDescent="0.35"/>
    <row r="311" s="1" customFormat="1" hidden="1" x14ac:dyDescent="0.35"/>
    <row r="312" s="1" customFormat="1" hidden="1" x14ac:dyDescent="0.35"/>
    <row r="313" s="1" customFormat="1" hidden="1" x14ac:dyDescent="0.35"/>
    <row r="314" s="1" customFormat="1" hidden="1" x14ac:dyDescent="0.35"/>
    <row r="315" s="1" customFormat="1" hidden="1" x14ac:dyDescent="0.35"/>
    <row r="316" s="1" customFormat="1" hidden="1" x14ac:dyDescent="0.35"/>
    <row r="317" s="1" customFormat="1" hidden="1" x14ac:dyDescent="0.35"/>
    <row r="318" s="1" customFormat="1" hidden="1" x14ac:dyDescent="0.35"/>
    <row r="319" s="1" customFormat="1" hidden="1" x14ac:dyDescent="0.35"/>
    <row r="320" s="1" customFormat="1" hidden="1" x14ac:dyDescent="0.35"/>
    <row r="321" s="1" customFormat="1" hidden="1" x14ac:dyDescent="0.35"/>
    <row r="322" s="1" customFormat="1" hidden="1" x14ac:dyDescent="0.35"/>
    <row r="323" s="1" customFormat="1" hidden="1" x14ac:dyDescent="0.35"/>
    <row r="324" s="1" customFormat="1" hidden="1" x14ac:dyDescent="0.35"/>
    <row r="325" s="1" customFormat="1" hidden="1" x14ac:dyDescent="0.35"/>
    <row r="326" s="1" customFormat="1" hidden="1" x14ac:dyDescent="0.35"/>
    <row r="327" s="1" customFormat="1" hidden="1" x14ac:dyDescent="0.35"/>
    <row r="328" s="1" customFormat="1" hidden="1" x14ac:dyDescent="0.35"/>
  </sheetData>
  <sheetProtection sheet="1" objects="1" scenarios="1" selectLockedCells="1" selectUnlockedCells="1"/>
  <mergeCells count="30">
    <mergeCell ref="AS221:AS275"/>
    <mergeCell ref="A113:AR165"/>
    <mergeCell ref="A166:V166"/>
    <mergeCell ref="W166:AI166"/>
    <mergeCell ref="AJ166:AR166"/>
    <mergeCell ref="A167:AR167"/>
    <mergeCell ref="AS111:AS165"/>
    <mergeCell ref="A223:AR275"/>
    <mergeCell ref="A168:AR220"/>
    <mergeCell ref="A221:V221"/>
    <mergeCell ref="W221:AI221"/>
    <mergeCell ref="AJ221:AR221"/>
    <mergeCell ref="A222:AR222"/>
    <mergeCell ref="A111:V111"/>
    <mergeCell ref="W111:AI111"/>
    <mergeCell ref="AJ111:AR111"/>
    <mergeCell ref="A112:AR112"/>
    <mergeCell ref="AS166:AS220"/>
    <mergeCell ref="AS56:AS110"/>
    <mergeCell ref="A1:V1"/>
    <mergeCell ref="W1:AI1"/>
    <mergeCell ref="AJ1:AR1"/>
    <mergeCell ref="A2:AR2"/>
    <mergeCell ref="AS1:AS55"/>
    <mergeCell ref="A3:AR55"/>
    <mergeCell ref="A56:V56"/>
    <mergeCell ref="W56:AI56"/>
    <mergeCell ref="AJ56:AR56"/>
    <mergeCell ref="A57:AR57"/>
    <mergeCell ref="A58:AR110"/>
  </mergeCells>
  <pageMargins left="0.7" right="0.7" top="0.75" bottom="0.75" header="0.3" footer="0.3"/>
  <pageSetup scale="82" orientation="portrait" r:id="rId1"/>
  <rowBreaks count="2" manualBreakCount="2">
    <brk id="55" max="16383" man="1"/>
    <brk id="110"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118563-4F0D-4C2C-87CC-F808303A3537}">
  <sheetPr>
    <pageSetUpPr fitToPage="1"/>
  </sheetPr>
  <dimension ref="A1:BD171"/>
  <sheetViews>
    <sheetView topLeftCell="A61" zoomScaleNormal="100" zoomScaleSheetLayoutView="100" workbookViewId="0">
      <selection activeCell="A53" sqref="A53:AR100"/>
    </sheetView>
  </sheetViews>
  <sheetFormatPr defaultColWidth="0" defaultRowHeight="14.15" zeroHeight="1" x14ac:dyDescent="0.35"/>
  <cols>
    <col min="1" max="44" width="2.3046875" style="1" customWidth="1"/>
    <col min="45" max="45" width="1.84375" style="1" customWidth="1"/>
    <col min="46" max="56" width="0" style="1" hidden="1" customWidth="1"/>
    <col min="57" max="16384" width="2.3046875" style="1" hidden="1"/>
  </cols>
  <sheetData>
    <row r="1" spans="1:45" s="3" customFormat="1" ht="15.45" x14ac:dyDescent="0.4">
      <c r="A1" s="86" t="str">
        <f>'Page 1'!B11&amp;"'s Plan Letter"</f>
        <v>Gasconade County's Plan Letter</v>
      </c>
      <c r="B1" s="86"/>
      <c r="C1" s="86"/>
      <c r="D1" s="86"/>
      <c r="E1" s="86"/>
      <c r="F1" s="86"/>
      <c r="G1" s="86"/>
      <c r="H1" s="86"/>
      <c r="I1" s="86"/>
      <c r="J1" s="86"/>
      <c r="K1" s="86"/>
      <c r="L1" s="86"/>
      <c r="M1" s="86"/>
      <c r="N1" s="86"/>
      <c r="O1" s="86"/>
      <c r="P1" s="86"/>
      <c r="Q1" s="86"/>
      <c r="R1" s="86"/>
      <c r="S1" s="86"/>
      <c r="T1" s="86"/>
      <c r="U1" s="86"/>
      <c r="V1" s="86"/>
      <c r="W1" s="87"/>
      <c r="X1" s="88"/>
      <c r="Y1" s="88"/>
      <c r="Z1" s="88"/>
      <c r="AA1" s="88"/>
      <c r="AB1" s="88"/>
      <c r="AC1" s="88"/>
      <c r="AD1" s="88"/>
      <c r="AE1" s="88"/>
      <c r="AF1" s="88"/>
      <c r="AG1" s="88"/>
      <c r="AH1" s="88"/>
      <c r="AI1" s="88"/>
      <c r="AJ1" s="92"/>
      <c r="AK1" s="92"/>
      <c r="AL1" s="92"/>
      <c r="AM1" s="92"/>
      <c r="AN1" s="92"/>
      <c r="AO1" s="92"/>
      <c r="AP1" s="92"/>
      <c r="AQ1" s="92"/>
      <c r="AR1" s="92"/>
      <c r="AS1" s="85"/>
    </row>
    <row r="2" spans="1:45" ht="17.25" customHeight="1" x14ac:dyDescent="0.35">
      <c r="A2" s="84"/>
      <c r="B2" s="84"/>
      <c r="C2" s="84"/>
      <c r="D2" s="84"/>
      <c r="E2" s="84"/>
      <c r="F2" s="84"/>
      <c r="G2" s="84"/>
      <c r="H2" s="84"/>
      <c r="I2" s="84"/>
      <c r="J2" s="84"/>
      <c r="K2" s="84"/>
      <c r="L2" s="84"/>
      <c r="M2" s="84"/>
      <c r="N2" s="84"/>
      <c r="O2" s="84"/>
      <c r="P2" s="84"/>
      <c r="Q2" s="84"/>
      <c r="R2" s="84"/>
      <c r="S2" s="84"/>
      <c r="T2" s="84"/>
      <c r="U2" s="84"/>
      <c r="V2" s="84"/>
      <c r="W2" s="84"/>
      <c r="X2" s="84"/>
      <c r="Y2" s="84"/>
      <c r="Z2" s="84"/>
      <c r="AA2" s="84"/>
      <c r="AB2" s="84"/>
      <c r="AC2" s="84"/>
      <c r="AD2" s="84"/>
      <c r="AE2" s="84"/>
      <c r="AF2" s="84"/>
      <c r="AG2" s="84"/>
      <c r="AH2" s="84"/>
      <c r="AI2" s="84"/>
      <c r="AJ2" s="84"/>
      <c r="AK2" s="84"/>
      <c r="AL2" s="84"/>
      <c r="AM2" s="84"/>
      <c r="AN2" s="84"/>
      <c r="AO2" s="84"/>
      <c r="AP2" s="84"/>
      <c r="AQ2" s="84"/>
      <c r="AR2" s="84"/>
      <c r="AS2" s="85"/>
    </row>
    <row r="3" spans="1:45" ht="15" customHeight="1" x14ac:dyDescent="0.35">
      <c r="A3" s="93" t="s">
        <v>1092</v>
      </c>
      <c r="B3" s="93"/>
      <c r="C3" s="93"/>
      <c r="D3" s="93"/>
      <c r="E3" s="93"/>
      <c r="F3" s="93"/>
      <c r="G3" s="93"/>
      <c r="H3" s="93"/>
      <c r="I3" s="93"/>
      <c r="J3" s="93"/>
      <c r="K3" s="93"/>
      <c r="L3" s="93"/>
      <c r="M3" s="93"/>
      <c r="N3" s="93"/>
      <c r="O3" s="93"/>
      <c r="P3" s="93"/>
      <c r="Q3" s="93"/>
      <c r="R3" s="93"/>
      <c r="S3" s="93"/>
      <c r="T3" s="93"/>
      <c r="U3" s="93"/>
      <c r="V3" s="93"/>
      <c r="W3" s="93"/>
      <c r="X3" s="93"/>
      <c r="Y3" s="93"/>
      <c r="Z3" s="93"/>
      <c r="AA3" s="93"/>
      <c r="AB3" s="93"/>
      <c r="AC3" s="93"/>
      <c r="AD3" s="93"/>
      <c r="AE3" s="93"/>
      <c r="AF3" s="93"/>
      <c r="AG3" s="93"/>
      <c r="AH3" s="93"/>
      <c r="AI3" s="93"/>
      <c r="AJ3" s="93"/>
      <c r="AK3" s="93"/>
      <c r="AL3" s="93"/>
      <c r="AM3" s="93"/>
      <c r="AN3" s="93"/>
      <c r="AO3" s="93"/>
      <c r="AP3" s="93"/>
      <c r="AQ3" s="93"/>
      <c r="AR3" s="93"/>
      <c r="AS3" s="85"/>
    </row>
    <row r="4" spans="1:45" ht="15" customHeight="1" x14ac:dyDescent="0.35">
      <c r="A4" s="93"/>
      <c r="B4" s="93"/>
      <c r="C4" s="93"/>
      <c r="D4" s="93"/>
      <c r="E4" s="93"/>
      <c r="F4" s="93"/>
      <c r="G4" s="93"/>
      <c r="H4" s="93"/>
      <c r="I4" s="93"/>
      <c r="J4" s="93"/>
      <c r="K4" s="93"/>
      <c r="L4" s="93"/>
      <c r="M4" s="93"/>
      <c r="N4" s="93"/>
      <c r="O4" s="93"/>
      <c r="P4" s="93"/>
      <c r="Q4" s="93"/>
      <c r="R4" s="93"/>
      <c r="S4" s="93"/>
      <c r="T4" s="93"/>
      <c r="U4" s="93"/>
      <c r="V4" s="93"/>
      <c r="W4" s="93"/>
      <c r="X4" s="93"/>
      <c r="Y4" s="93"/>
      <c r="Z4" s="93"/>
      <c r="AA4" s="93"/>
      <c r="AB4" s="93"/>
      <c r="AC4" s="93"/>
      <c r="AD4" s="93"/>
      <c r="AE4" s="93"/>
      <c r="AF4" s="93"/>
      <c r="AG4" s="93"/>
      <c r="AH4" s="93"/>
      <c r="AI4" s="93"/>
      <c r="AJ4" s="93"/>
      <c r="AK4" s="93"/>
      <c r="AL4" s="93"/>
      <c r="AM4" s="93"/>
      <c r="AN4" s="93"/>
      <c r="AO4" s="93"/>
      <c r="AP4" s="93"/>
      <c r="AQ4" s="93"/>
      <c r="AR4" s="93"/>
      <c r="AS4" s="85"/>
    </row>
    <row r="5" spans="1:45" ht="15" customHeight="1" x14ac:dyDescent="0.35">
      <c r="A5" s="93"/>
      <c r="B5" s="93"/>
      <c r="C5" s="93"/>
      <c r="D5" s="93"/>
      <c r="E5" s="93"/>
      <c r="F5" s="93"/>
      <c r="G5" s="93"/>
      <c r="H5" s="93"/>
      <c r="I5" s="93"/>
      <c r="J5" s="93"/>
      <c r="K5" s="93"/>
      <c r="L5" s="93"/>
      <c r="M5" s="93"/>
      <c r="N5" s="93"/>
      <c r="O5" s="93"/>
      <c r="P5" s="93"/>
      <c r="Q5" s="93"/>
      <c r="R5" s="93"/>
      <c r="S5" s="93"/>
      <c r="T5" s="93"/>
      <c r="U5" s="93"/>
      <c r="V5" s="93"/>
      <c r="W5" s="93"/>
      <c r="X5" s="93"/>
      <c r="Y5" s="93"/>
      <c r="Z5" s="93"/>
      <c r="AA5" s="93"/>
      <c r="AB5" s="93"/>
      <c r="AC5" s="93"/>
      <c r="AD5" s="93"/>
      <c r="AE5" s="93"/>
      <c r="AF5" s="93"/>
      <c r="AG5" s="93"/>
      <c r="AH5" s="93"/>
      <c r="AI5" s="93"/>
      <c r="AJ5" s="93"/>
      <c r="AK5" s="93"/>
      <c r="AL5" s="93"/>
      <c r="AM5" s="93"/>
      <c r="AN5" s="93"/>
      <c r="AO5" s="93"/>
      <c r="AP5" s="93"/>
      <c r="AQ5" s="93"/>
      <c r="AR5" s="93"/>
      <c r="AS5" s="85"/>
    </row>
    <row r="6" spans="1:45" ht="15" customHeight="1" x14ac:dyDescent="0.35">
      <c r="A6" s="93"/>
      <c r="B6" s="93"/>
      <c r="C6" s="93"/>
      <c r="D6" s="93"/>
      <c r="E6" s="93"/>
      <c r="F6" s="93"/>
      <c r="G6" s="93"/>
      <c r="H6" s="93"/>
      <c r="I6" s="93"/>
      <c r="J6" s="93"/>
      <c r="K6" s="93"/>
      <c r="L6" s="93"/>
      <c r="M6" s="93"/>
      <c r="N6" s="93"/>
      <c r="O6" s="93"/>
      <c r="P6" s="93"/>
      <c r="Q6" s="93"/>
      <c r="R6" s="93"/>
      <c r="S6" s="93"/>
      <c r="T6" s="93"/>
      <c r="U6" s="93"/>
      <c r="V6" s="93"/>
      <c r="W6" s="93"/>
      <c r="X6" s="93"/>
      <c r="Y6" s="93"/>
      <c r="Z6" s="93"/>
      <c r="AA6" s="93"/>
      <c r="AB6" s="93"/>
      <c r="AC6" s="93"/>
      <c r="AD6" s="93"/>
      <c r="AE6" s="93"/>
      <c r="AF6" s="93"/>
      <c r="AG6" s="93"/>
      <c r="AH6" s="93"/>
      <c r="AI6" s="93"/>
      <c r="AJ6" s="93"/>
      <c r="AK6" s="93"/>
      <c r="AL6" s="93"/>
      <c r="AM6" s="93"/>
      <c r="AN6" s="93"/>
      <c r="AO6" s="93"/>
      <c r="AP6" s="93"/>
      <c r="AQ6" s="93"/>
      <c r="AR6" s="93"/>
      <c r="AS6" s="85"/>
    </row>
    <row r="7" spans="1:45" ht="15" customHeight="1" x14ac:dyDescent="0.35">
      <c r="A7" s="93"/>
      <c r="B7" s="93"/>
      <c r="C7" s="93"/>
      <c r="D7" s="93"/>
      <c r="E7" s="93"/>
      <c r="F7" s="93"/>
      <c r="G7" s="93"/>
      <c r="H7" s="93"/>
      <c r="I7" s="93"/>
      <c r="J7" s="93"/>
      <c r="K7" s="93"/>
      <c r="L7" s="93"/>
      <c r="M7" s="93"/>
      <c r="N7" s="93"/>
      <c r="O7" s="93"/>
      <c r="P7" s="93"/>
      <c r="Q7" s="93"/>
      <c r="R7" s="93"/>
      <c r="S7" s="93"/>
      <c r="T7" s="93"/>
      <c r="U7" s="93"/>
      <c r="V7" s="93"/>
      <c r="W7" s="93"/>
      <c r="X7" s="93"/>
      <c r="Y7" s="93"/>
      <c r="Z7" s="93"/>
      <c r="AA7" s="93"/>
      <c r="AB7" s="93"/>
      <c r="AC7" s="93"/>
      <c r="AD7" s="93"/>
      <c r="AE7" s="93"/>
      <c r="AF7" s="93"/>
      <c r="AG7" s="93"/>
      <c r="AH7" s="93"/>
      <c r="AI7" s="93"/>
      <c r="AJ7" s="93"/>
      <c r="AK7" s="93"/>
      <c r="AL7" s="93"/>
      <c r="AM7" s="93"/>
      <c r="AN7" s="93"/>
      <c r="AO7" s="93"/>
      <c r="AP7" s="93"/>
      <c r="AQ7" s="93"/>
      <c r="AR7" s="93"/>
      <c r="AS7" s="85"/>
    </row>
    <row r="8" spans="1:45" ht="15" customHeight="1" x14ac:dyDescent="0.35">
      <c r="A8" s="93"/>
      <c r="B8" s="93"/>
      <c r="C8" s="93"/>
      <c r="D8" s="93"/>
      <c r="E8" s="93"/>
      <c r="F8" s="93"/>
      <c r="G8" s="93"/>
      <c r="H8" s="93"/>
      <c r="I8" s="93"/>
      <c r="J8" s="93"/>
      <c r="K8" s="93"/>
      <c r="L8" s="93"/>
      <c r="M8" s="93"/>
      <c r="N8" s="93"/>
      <c r="O8" s="93"/>
      <c r="P8" s="93"/>
      <c r="Q8" s="93"/>
      <c r="R8" s="93"/>
      <c r="S8" s="93"/>
      <c r="T8" s="93"/>
      <c r="U8" s="93"/>
      <c r="V8" s="93"/>
      <c r="W8" s="93"/>
      <c r="X8" s="93"/>
      <c r="Y8" s="93"/>
      <c r="Z8" s="93"/>
      <c r="AA8" s="93"/>
      <c r="AB8" s="93"/>
      <c r="AC8" s="93"/>
      <c r="AD8" s="93"/>
      <c r="AE8" s="93"/>
      <c r="AF8" s="93"/>
      <c r="AG8" s="93"/>
      <c r="AH8" s="93"/>
      <c r="AI8" s="93"/>
      <c r="AJ8" s="93"/>
      <c r="AK8" s="93"/>
      <c r="AL8" s="93"/>
      <c r="AM8" s="93"/>
      <c r="AN8" s="93"/>
      <c r="AO8" s="93"/>
      <c r="AP8" s="93"/>
      <c r="AQ8" s="93"/>
      <c r="AR8" s="93"/>
      <c r="AS8" s="85"/>
    </row>
    <row r="9" spans="1:45" ht="15" customHeight="1" x14ac:dyDescent="0.35">
      <c r="A9" s="93"/>
      <c r="B9" s="93"/>
      <c r="C9" s="93"/>
      <c r="D9" s="93"/>
      <c r="E9" s="93"/>
      <c r="F9" s="93"/>
      <c r="G9" s="93"/>
      <c r="H9" s="93"/>
      <c r="I9" s="93"/>
      <c r="J9" s="93"/>
      <c r="K9" s="93"/>
      <c r="L9" s="93"/>
      <c r="M9" s="93"/>
      <c r="N9" s="93"/>
      <c r="O9" s="93"/>
      <c r="P9" s="93"/>
      <c r="Q9" s="93"/>
      <c r="R9" s="93"/>
      <c r="S9" s="93"/>
      <c r="T9" s="93"/>
      <c r="U9" s="93"/>
      <c r="V9" s="93"/>
      <c r="W9" s="93"/>
      <c r="X9" s="93"/>
      <c r="Y9" s="93"/>
      <c r="Z9" s="93"/>
      <c r="AA9" s="93"/>
      <c r="AB9" s="93"/>
      <c r="AC9" s="93"/>
      <c r="AD9" s="93"/>
      <c r="AE9" s="93"/>
      <c r="AF9" s="93"/>
      <c r="AG9" s="93"/>
      <c r="AH9" s="93"/>
      <c r="AI9" s="93"/>
      <c r="AJ9" s="93"/>
      <c r="AK9" s="93"/>
      <c r="AL9" s="93"/>
      <c r="AM9" s="93"/>
      <c r="AN9" s="93"/>
      <c r="AO9" s="93"/>
      <c r="AP9" s="93"/>
      <c r="AQ9" s="93"/>
      <c r="AR9" s="93"/>
      <c r="AS9" s="85"/>
    </row>
    <row r="10" spans="1:45" ht="15" customHeight="1" x14ac:dyDescent="0.35">
      <c r="A10" s="93"/>
      <c r="B10" s="93"/>
      <c r="C10" s="93"/>
      <c r="D10" s="93"/>
      <c r="E10" s="93"/>
      <c r="F10" s="93"/>
      <c r="G10" s="93"/>
      <c r="H10" s="93"/>
      <c r="I10" s="93"/>
      <c r="J10" s="93"/>
      <c r="K10" s="93"/>
      <c r="L10" s="93"/>
      <c r="M10" s="93"/>
      <c r="N10" s="93"/>
      <c r="O10" s="93"/>
      <c r="P10" s="93"/>
      <c r="Q10" s="93"/>
      <c r="R10" s="93"/>
      <c r="S10" s="93"/>
      <c r="T10" s="93"/>
      <c r="U10" s="93"/>
      <c r="V10" s="93"/>
      <c r="W10" s="93"/>
      <c r="X10" s="93"/>
      <c r="Y10" s="93"/>
      <c r="Z10" s="93"/>
      <c r="AA10" s="93"/>
      <c r="AB10" s="93"/>
      <c r="AC10" s="93"/>
      <c r="AD10" s="93"/>
      <c r="AE10" s="93"/>
      <c r="AF10" s="93"/>
      <c r="AG10" s="93"/>
      <c r="AH10" s="93"/>
      <c r="AI10" s="93"/>
      <c r="AJ10" s="93"/>
      <c r="AK10" s="93"/>
      <c r="AL10" s="93"/>
      <c r="AM10" s="93"/>
      <c r="AN10" s="93"/>
      <c r="AO10" s="93"/>
      <c r="AP10" s="93"/>
      <c r="AQ10" s="93"/>
      <c r="AR10" s="93"/>
      <c r="AS10" s="85"/>
    </row>
    <row r="11" spans="1:45" ht="15" customHeight="1" x14ac:dyDescent="0.35">
      <c r="A11" s="93"/>
      <c r="B11" s="93"/>
      <c r="C11" s="93"/>
      <c r="D11" s="93"/>
      <c r="E11" s="93"/>
      <c r="F11" s="93"/>
      <c r="G11" s="93"/>
      <c r="H11" s="93"/>
      <c r="I11" s="93"/>
      <c r="J11" s="93"/>
      <c r="K11" s="93"/>
      <c r="L11" s="93"/>
      <c r="M11" s="93"/>
      <c r="N11" s="93"/>
      <c r="O11" s="93"/>
      <c r="P11" s="93"/>
      <c r="Q11" s="93"/>
      <c r="R11" s="93"/>
      <c r="S11" s="93"/>
      <c r="T11" s="93"/>
      <c r="U11" s="93"/>
      <c r="V11" s="93"/>
      <c r="W11" s="93"/>
      <c r="X11" s="93"/>
      <c r="Y11" s="93"/>
      <c r="Z11" s="93"/>
      <c r="AA11" s="93"/>
      <c r="AB11" s="93"/>
      <c r="AC11" s="93"/>
      <c r="AD11" s="93"/>
      <c r="AE11" s="93"/>
      <c r="AF11" s="93"/>
      <c r="AG11" s="93"/>
      <c r="AH11" s="93"/>
      <c r="AI11" s="93"/>
      <c r="AJ11" s="93"/>
      <c r="AK11" s="93"/>
      <c r="AL11" s="93"/>
      <c r="AM11" s="93"/>
      <c r="AN11" s="93"/>
      <c r="AO11" s="93"/>
      <c r="AP11" s="93"/>
      <c r="AQ11" s="93"/>
      <c r="AR11" s="93"/>
      <c r="AS11" s="85"/>
    </row>
    <row r="12" spans="1:45" ht="15" customHeight="1" x14ac:dyDescent="0.35">
      <c r="A12" s="93"/>
      <c r="B12" s="93"/>
      <c r="C12" s="93"/>
      <c r="D12" s="93"/>
      <c r="E12" s="93"/>
      <c r="F12" s="93"/>
      <c r="G12" s="93"/>
      <c r="H12" s="93"/>
      <c r="I12" s="93"/>
      <c r="J12" s="93"/>
      <c r="K12" s="93"/>
      <c r="L12" s="93"/>
      <c r="M12" s="93"/>
      <c r="N12" s="93"/>
      <c r="O12" s="93"/>
      <c r="P12" s="93"/>
      <c r="Q12" s="93"/>
      <c r="R12" s="93"/>
      <c r="S12" s="93"/>
      <c r="T12" s="93"/>
      <c r="U12" s="93"/>
      <c r="V12" s="93"/>
      <c r="W12" s="93"/>
      <c r="X12" s="93"/>
      <c r="Y12" s="93"/>
      <c r="Z12" s="93"/>
      <c r="AA12" s="93"/>
      <c r="AB12" s="93"/>
      <c r="AC12" s="93"/>
      <c r="AD12" s="93"/>
      <c r="AE12" s="93"/>
      <c r="AF12" s="93"/>
      <c r="AG12" s="93"/>
      <c r="AH12" s="93"/>
      <c r="AI12" s="93"/>
      <c r="AJ12" s="93"/>
      <c r="AK12" s="93"/>
      <c r="AL12" s="93"/>
      <c r="AM12" s="93"/>
      <c r="AN12" s="93"/>
      <c r="AO12" s="93"/>
      <c r="AP12" s="93"/>
      <c r="AQ12" s="93"/>
      <c r="AR12" s="93"/>
      <c r="AS12" s="85"/>
    </row>
    <row r="13" spans="1:45" ht="15" customHeight="1" x14ac:dyDescent="0.35">
      <c r="A13" s="93"/>
      <c r="B13" s="93"/>
      <c r="C13" s="93"/>
      <c r="D13" s="93"/>
      <c r="E13" s="93"/>
      <c r="F13" s="93"/>
      <c r="G13" s="93"/>
      <c r="H13" s="93"/>
      <c r="I13" s="93"/>
      <c r="J13" s="93"/>
      <c r="K13" s="93"/>
      <c r="L13" s="93"/>
      <c r="M13" s="93"/>
      <c r="N13" s="93"/>
      <c r="O13" s="93"/>
      <c r="P13" s="93"/>
      <c r="Q13" s="93"/>
      <c r="R13" s="93"/>
      <c r="S13" s="93"/>
      <c r="T13" s="93"/>
      <c r="U13" s="93"/>
      <c r="V13" s="93"/>
      <c r="W13" s="93"/>
      <c r="X13" s="93"/>
      <c r="Y13" s="93"/>
      <c r="Z13" s="93"/>
      <c r="AA13" s="93"/>
      <c r="AB13" s="93"/>
      <c r="AC13" s="93"/>
      <c r="AD13" s="93"/>
      <c r="AE13" s="93"/>
      <c r="AF13" s="93"/>
      <c r="AG13" s="93"/>
      <c r="AH13" s="93"/>
      <c r="AI13" s="93"/>
      <c r="AJ13" s="93"/>
      <c r="AK13" s="93"/>
      <c r="AL13" s="93"/>
      <c r="AM13" s="93"/>
      <c r="AN13" s="93"/>
      <c r="AO13" s="93"/>
      <c r="AP13" s="93"/>
      <c r="AQ13" s="93"/>
      <c r="AR13" s="93"/>
      <c r="AS13" s="85"/>
    </row>
    <row r="14" spans="1:45" ht="15" customHeight="1" x14ac:dyDescent="0.35">
      <c r="A14" s="93"/>
      <c r="B14" s="93"/>
      <c r="C14" s="93"/>
      <c r="D14" s="93"/>
      <c r="E14" s="93"/>
      <c r="F14" s="93"/>
      <c r="G14" s="93"/>
      <c r="H14" s="93"/>
      <c r="I14" s="93"/>
      <c r="J14" s="93"/>
      <c r="K14" s="93"/>
      <c r="L14" s="93"/>
      <c r="M14" s="93"/>
      <c r="N14" s="93"/>
      <c r="O14" s="93"/>
      <c r="P14" s="93"/>
      <c r="Q14" s="93"/>
      <c r="R14" s="93"/>
      <c r="S14" s="93"/>
      <c r="T14" s="93"/>
      <c r="U14" s="93"/>
      <c r="V14" s="93"/>
      <c r="W14" s="93"/>
      <c r="X14" s="93"/>
      <c r="Y14" s="93"/>
      <c r="Z14" s="93"/>
      <c r="AA14" s="93"/>
      <c r="AB14" s="93"/>
      <c r="AC14" s="93"/>
      <c r="AD14" s="93"/>
      <c r="AE14" s="93"/>
      <c r="AF14" s="93"/>
      <c r="AG14" s="93"/>
      <c r="AH14" s="93"/>
      <c r="AI14" s="93"/>
      <c r="AJ14" s="93"/>
      <c r="AK14" s="93"/>
      <c r="AL14" s="93"/>
      <c r="AM14" s="93"/>
      <c r="AN14" s="93"/>
      <c r="AO14" s="93"/>
      <c r="AP14" s="93"/>
      <c r="AQ14" s="93"/>
      <c r="AR14" s="93"/>
      <c r="AS14" s="85"/>
    </row>
    <row r="15" spans="1:45" ht="15" customHeight="1" x14ac:dyDescent="0.35">
      <c r="A15" s="93"/>
      <c r="B15" s="93"/>
      <c r="C15" s="93"/>
      <c r="D15" s="93"/>
      <c r="E15" s="93"/>
      <c r="F15" s="93"/>
      <c r="G15" s="93"/>
      <c r="H15" s="93"/>
      <c r="I15" s="93"/>
      <c r="J15" s="93"/>
      <c r="K15" s="93"/>
      <c r="L15" s="93"/>
      <c r="M15" s="93"/>
      <c r="N15" s="93"/>
      <c r="O15" s="93"/>
      <c r="P15" s="93"/>
      <c r="Q15" s="93"/>
      <c r="R15" s="93"/>
      <c r="S15" s="93"/>
      <c r="T15" s="93"/>
      <c r="U15" s="93"/>
      <c r="V15" s="93"/>
      <c r="W15" s="93"/>
      <c r="X15" s="93"/>
      <c r="Y15" s="93"/>
      <c r="Z15" s="93"/>
      <c r="AA15" s="93"/>
      <c r="AB15" s="93"/>
      <c r="AC15" s="93"/>
      <c r="AD15" s="93"/>
      <c r="AE15" s="93"/>
      <c r="AF15" s="93"/>
      <c r="AG15" s="93"/>
      <c r="AH15" s="93"/>
      <c r="AI15" s="93"/>
      <c r="AJ15" s="93"/>
      <c r="AK15" s="93"/>
      <c r="AL15" s="93"/>
      <c r="AM15" s="93"/>
      <c r="AN15" s="93"/>
      <c r="AO15" s="93"/>
      <c r="AP15" s="93"/>
      <c r="AQ15" s="93"/>
      <c r="AR15" s="93"/>
      <c r="AS15" s="85"/>
    </row>
    <row r="16" spans="1:45" ht="15" customHeight="1" x14ac:dyDescent="0.35">
      <c r="A16" s="93"/>
      <c r="B16" s="93"/>
      <c r="C16" s="93"/>
      <c r="D16" s="93"/>
      <c r="E16" s="93"/>
      <c r="F16" s="93"/>
      <c r="G16" s="93"/>
      <c r="H16" s="93"/>
      <c r="I16" s="93"/>
      <c r="J16" s="93"/>
      <c r="K16" s="93"/>
      <c r="L16" s="93"/>
      <c r="M16" s="93"/>
      <c r="N16" s="93"/>
      <c r="O16" s="93"/>
      <c r="P16" s="93"/>
      <c r="Q16" s="93"/>
      <c r="R16" s="93"/>
      <c r="S16" s="93"/>
      <c r="T16" s="93"/>
      <c r="U16" s="93"/>
      <c r="V16" s="93"/>
      <c r="W16" s="93"/>
      <c r="X16" s="93"/>
      <c r="Y16" s="93"/>
      <c r="Z16" s="93"/>
      <c r="AA16" s="93"/>
      <c r="AB16" s="93"/>
      <c r="AC16" s="93"/>
      <c r="AD16" s="93"/>
      <c r="AE16" s="93"/>
      <c r="AF16" s="93"/>
      <c r="AG16" s="93"/>
      <c r="AH16" s="93"/>
      <c r="AI16" s="93"/>
      <c r="AJ16" s="93"/>
      <c r="AK16" s="93"/>
      <c r="AL16" s="93"/>
      <c r="AM16" s="93"/>
      <c r="AN16" s="93"/>
      <c r="AO16" s="93"/>
      <c r="AP16" s="93"/>
      <c r="AQ16" s="93"/>
      <c r="AR16" s="93"/>
      <c r="AS16" s="85"/>
    </row>
    <row r="17" spans="1:45" ht="15" customHeight="1" x14ac:dyDescent="0.35">
      <c r="A17" s="93"/>
      <c r="B17" s="93"/>
      <c r="C17" s="93"/>
      <c r="D17" s="93"/>
      <c r="E17" s="93"/>
      <c r="F17" s="93"/>
      <c r="G17" s="93"/>
      <c r="H17" s="93"/>
      <c r="I17" s="93"/>
      <c r="J17" s="93"/>
      <c r="K17" s="93"/>
      <c r="L17" s="93"/>
      <c r="M17" s="93"/>
      <c r="N17" s="93"/>
      <c r="O17" s="93"/>
      <c r="P17" s="93"/>
      <c r="Q17" s="93"/>
      <c r="R17" s="93"/>
      <c r="S17" s="93"/>
      <c r="T17" s="93"/>
      <c r="U17" s="93"/>
      <c r="V17" s="93"/>
      <c r="W17" s="93"/>
      <c r="X17" s="93"/>
      <c r="Y17" s="93"/>
      <c r="Z17" s="93"/>
      <c r="AA17" s="93"/>
      <c r="AB17" s="93"/>
      <c r="AC17" s="93"/>
      <c r="AD17" s="93"/>
      <c r="AE17" s="93"/>
      <c r="AF17" s="93"/>
      <c r="AG17" s="93"/>
      <c r="AH17" s="93"/>
      <c r="AI17" s="93"/>
      <c r="AJ17" s="93"/>
      <c r="AK17" s="93"/>
      <c r="AL17" s="93"/>
      <c r="AM17" s="93"/>
      <c r="AN17" s="93"/>
      <c r="AO17" s="93"/>
      <c r="AP17" s="93"/>
      <c r="AQ17" s="93"/>
      <c r="AR17" s="93"/>
      <c r="AS17" s="85"/>
    </row>
    <row r="18" spans="1:45" ht="15" customHeight="1" x14ac:dyDescent="0.35">
      <c r="A18" s="93"/>
      <c r="B18" s="93"/>
      <c r="C18" s="93"/>
      <c r="D18" s="93"/>
      <c r="E18" s="93"/>
      <c r="F18" s="93"/>
      <c r="G18" s="93"/>
      <c r="H18" s="93"/>
      <c r="I18" s="93"/>
      <c r="J18" s="93"/>
      <c r="K18" s="93"/>
      <c r="L18" s="93"/>
      <c r="M18" s="93"/>
      <c r="N18" s="93"/>
      <c r="O18" s="93"/>
      <c r="P18" s="93"/>
      <c r="Q18" s="93"/>
      <c r="R18" s="93"/>
      <c r="S18" s="93"/>
      <c r="T18" s="93"/>
      <c r="U18" s="93"/>
      <c r="V18" s="93"/>
      <c r="W18" s="93"/>
      <c r="X18" s="93"/>
      <c r="Y18" s="93"/>
      <c r="Z18" s="93"/>
      <c r="AA18" s="93"/>
      <c r="AB18" s="93"/>
      <c r="AC18" s="93"/>
      <c r="AD18" s="93"/>
      <c r="AE18" s="93"/>
      <c r="AF18" s="93"/>
      <c r="AG18" s="93"/>
      <c r="AH18" s="93"/>
      <c r="AI18" s="93"/>
      <c r="AJ18" s="93"/>
      <c r="AK18" s="93"/>
      <c r="AL18" s="93"/>
      <c r="AM18" s="93"/>
      <c r="AN18" s="93"/>
      <c r="AO18" s="93"/>
      <c r="AP18" s="93"/>
      <c r="AQ18" s="93"/>
      <c r="AR18" s="93"/>
      <c r="AS18" s="85"/>
    </row>
    <row r="19" spans="1:45" ht="15" customHeight="1" x14ac:dyDescent="0.35">
      <c r="A19" s="93"/>
      <c r="B19" s="93"/>
      <c r="C19" s="93"/>
      <c r="D19" s="93"/>
      <c r="E19" s="93"/>
      <c r="F19" s="93"/>
      <c r="G19" s="93"/>
      <c r="H19" s="93"/>
      <c r="I19" s="93"/>
      <c r="J19" s="93"/>
      <c r="K19" s="93"/>
      <c r="L19" s="93"/>
      <c r="M19" s="93"/>
      <c r="N19" s="93"/>
      <c r="O19" s="93"/>
      <c r="P19" s="93"/>
      <c r="Q19" s="93"/>
      <c r="R19" s="93"/>
      <c r="S19" s="93"/>
      <c r="T19" s="93"/>
      <c r="U19" s="93"/>
      <c r="V19" s="93"/>
      <c r="W19" s="93"/>
      <c r="X19" s="93"/>
      <c r="Y19" s="93"/>
      <c r="Z19" s="93"/>
      <c r="AA19" s="93"/>
      <c r="AB19" s="93"/>
      <c r="AC19" s="93"/>
      <c r="AD19" s="93"/>
      <c r="AE19" s="93"/>
      <c r="AF19" s="93"/>
      <c r="AG19" s="93"/>
      <c r="AH19" s="93"/>
      <c r="AI19" s="93"/>
      <c r="AJ19" s="93"/>
      <c r="AK19" s="93"/>
      <c r="AL19" s="93"/>
      <c r="AM19" s="93"/>
      <c r="AN19" s="93"/>
      <c r="AO19" s="93"/>
      <c r="AP19" s="93"/>
      <c r="AQ19" s="93"/>
      <c r="AR19" s="93"/>
      <c r="AS19" s="85"/>
    </row>
    <row r="20" spans="1:45" ht="15" customHeight="1" x14ac:dyDescent="0.35">
      <c r="A20" s="93"/>
      <c r="B20" s="93"/>
      <c r="C20" s="93"/>
      <c r="D20" s="93"/>
      <c r="E20" s="93"/>
      <c r="F20" s="93"/>
      <c r="G20" s="93"/>
      <c r="H20" s="93"/>
      <c r="I20" s="93"/>
      <c r="J20" s="93"/>
      <c r="K20" s="93"/>
      <c r="L20" s="93"/>
      <c r="M20" s="93"/>
      <c r="N20" s="93"/>
      <c r="O20" s="93"/>
      <c r="P20" s="93"/>
      <c r="Q20" s="93"/>
      <c r="R20" s="93"/>
      <c r="S20" s="93"/>
      <c r="T20" s="93"/>
      <c r="U20" s="93"/>
      <c r="V20" s="93"/>
      <c r="W20" s="93"/>
      <c r="X20" s="93"/>
      <c r="Y20" s="93"/>
      <c r="Z20" s="93"/>
      <c r="AA20" s="93"/>
      <c r="AB20" s="93"/>
      <c r="AC20" s="93"/>
      <c r="AD20" s="93"/>
      <c r="AE20" s="93"/>
      <c r="AF20" s="93"/>
      <c r="AG20" s="93"/>
      <c r="AH20" s="93"/>
      <c r="AI20" s="93"/>
      <c r="AJ20" s="93"/>
      <c r="AK20" s="93"/>
      <c r="AL20" s="93"/>
      <c r="AM20" s="93"/>
      <c r="AN20" s="93"/>
      <c r="AO20" s="93"/>
      <c r="AP20" s="93"/>
      <c r="AQ20" s="93"/>
      <c r="AR20" s="93"/>
      <c r="AS20" s="85"/>
    </row>
    <row r="21" spans="1:45" ht="15" customHeight="1" x14ac:dyDescent="0.35">
      <c r="A21" s="93"/>
      <c r="B21" s="93"/>
      <c r="C21" s="93"/>
      <c r="D21" s="93"/>
      <c r="E21" s="93"/>
      <c r="F21" s="93"/>
      <c r="G21" s="93"/>
      <c r="H21" s="93"/>
      <c r="I21" s="93"/>
      <c r="J21" s="93"/>
      <c r="K21" s="93"/>
      <c r="L21" s="93"/>
      <c r="M21" s="93"/>
      <c r="N21" s="93"/>
      <c r="O21" s="93"/>
      <c r="P21" s="93"/>
      <c r="Q21" s="93"/>
      <c r="R21" s="93"/>
      <c r="S21" s="93"/>
      <c r="T21" s="93"/>
      <c r="U21" s="93"/>
      <c r="V21" s="93"/>
      <c r="W21" s="93"/>
      <c r="X21" s="93"/>
      <c r="Y21" s="93"/>
      <c r="Z21" s="93"/>
      <c r="AA21" s="93"/>
      <c r="AB21" s="93"/>
      <c r="AC21" s="93"/>
      <c r="AD21" s="93"/>
      <c r="AE21" s="93"/>
      <c r="AF21" s="93"/>
      <c r="AG21" s="93"/>
      <c r="AH21" s="93"/>
      <c r="AI21" s="93"/>
      <c r="AJ21" s="93"/>
      <c r="AK21" s="93"/>
      <c r="AL21" s="93"/>
      <c r="AM21" s="93"/>
      <c r="AN21" s="93"/>
      <c r="AO21" s="93"/>
      <c r="AP21" s="93"/>
      <c r="AQ21" s="93"/>
      <c r="AR21" s="93"/>
      <c r="AS21" s="85"/>
    </row>
    <row r="22" spans="1:45" ht="15" customHeight="1" x14ac:dyDescent="0.35">
      <c r="A22" s="93"/>
      <c r="B22" s="93"/>
      <c r="C22" s="93"/>
      <c r="D22" s="93"/>
      <c r="E22" s="93"/>
      <c r="F22" s="93"/>
      <c r="G22" s="93"/>
      <c r="H22" s="93"/>
      <c r="I22" s="93"/>
      <c r="J22" s="93"/>
      <c r="K22" s="93"/>
      <c r="L22" s="93"/>
      <c r="M22" s="93"/>
      <c r="N22" s="93"/>
      <c r="O22" s="93"/>
      <c r="P22" s="93"/>
      <c r="Q22" s="93"/>
      <c r="R22" s="93"/>
      <c r="S22" s="93"/>
      <c r="T22" s="93"/>
      <c r="U22" s="93"/>
      <c r="V22" s="93"/>
      <c r="W22" s="93"/>
      <c r="X22" s="93"/>
      <c r="Y22" s="93"/>
      <c r="Z22" s="93"/>
      <c r="AA22" s="93"/>
      <c r="AB22" s="93"/>
      <c r="AC22" s="93"/>
      <c r="AD22" s="93"/>
      <c r="AE22" s="93"/>
      <c r="AF22" s="93"/>
      <c r="AG22" s="93"/>
      <c r="AH22" s="93"/>
      <c r="AI22" s="93"/>
      <c r="AJ22" s="93"/>
      <c r="AK22" s="93"/>
      <c r="AL22" s="93"/>
      <c r="AM22" s="93"/>
      <c r="AN22" s="93"/>
      <c r="AO22" s="93"/>
      <c r="AP22" s="93"/>
      <c r="AQ22" s="93"/>
      <c r="AR22" s="93"/>
      <c r="AS22" s="85"/>
    </row>
    <row r="23" spans="1:45" ht="15" customHeight="1" x14ac:dyDescent="0.35">
      <c r="A23" s="93"/>
      <c r="B23" s="93"/>
      <c r="C23" s="93"/>
      <c r="D23" s="93"/>
      <c r="E23" s="93"/>
      <c r="F23" s="93"/>
      <c r="G23" s="93"/>
      <c r="H23" s="93"/>
      <c r="I23" s="93"/>
      <c r="J23" s="93"/>
      <c r="K23" s="93"/>
      <c r="L23" s="93"/>
      <c r="M23" s="93"/>
      <c r="N23" s="93"/>
      <c r="O23" s="93"/>
      <c r="P23" s="93"/>
      <c r="Q23" s="93"/>
      <c r="R23" s="93"/>
      <c r="S23" s="93"/>
      <c r="T23" s="93"/>
      <c r="U23" s="93"/>
      <c r="V23" s="93"/>
      <c r="W23" s="93"/>
      <c r="X23" s="93"/>
      <c r="Y23" s="93"/>
      <c r="Z23" s="93"/>
      <c r="AA23" s="93"/>
      <c r="AB23" s="93"/>
      <c r="AC23" s="93"/>
      <c r="AD23" s="93"/>
      <c r="AE23" s="93"/>
      <c r="AF23" s="93"/>
      <c r="AG23" s="93"/>
      <c r="AH23" s="93"/>
      <c r="AI23" s="93"/>
      <c r="AJ23" s="93"/>
      <c r="AK23" s="93"/>
      <c r="AL23" s="93"/>
      <c r="AM23" s="93"/>
      <c r="AN23" s="93"/>
      <c r="AO23" s="93"/>
      <c r="AP23" s="93"/>
      <c r="AQ23" s="93"/>
      <c r="AR23" s="93"/>
      <c r="AS23" s="85"/>
    </row>
    <row r="24" spans="1:45" ht="15" customHeight="1" x14ac:dyDescent="0.35">
      <c r="A24" s="93"/>
      <c r="B24" s="93"/>
      <c r="C24" s="93"/>
      <c r="D24" s="93"/>
      <c r="E24" s="93"/>
      <c r="F24" s="93"/>
      <c r="G24" s="93"/>
      <c r="H24" s="93"/>
      <c r="I24" s="93"/>
      <c r="J24" s="93"/>
      <c r="K24" s="93"/>
      <c r="L24" s="93"/>
      <c r="M24" s="93"/>
      <c r="N24" s="93"/>
      <c r="O24" s="93"/>
      <c r="P24" s="93"/>
      <c r="Q24" s="93"/>
      <c r="R24" s="93"/>
      <c r="S24" s="93"/>
      <c r="T24" s="93"/>
      <c r="U24" s="93"/>
      <c r="V24" s="93"/>
      <c r="W24" s="93"/>
      <c r="X24" s="93"/>
      <c r="Y24" s="93"/>
      <c r="Z24" s="93"/>
      <c r="AA24" s="93"/>
      <c r="AB24" s="93"/>
      <c r="AC24" s="93"/>
      <c r="AD24" s="93"/>
      <c r="AE24" s="93"/>
      <c r="AF24" s="93"/>
      <c r="AG24" s="93"/>
      <c r="AH24" s="93"/>
      <c r="AI24" s="93"/>
      <c r="AJ24" s="93"/>
      <c r="AK24" s="93"/>
      <c r="AL24" s="93"/>
      <c r="AM24" s="93"/>
      <c r="AN24" s="93"/>
      <c r="AO24" s="93"/>
      <c r="AP24" s="93"/>
      <c r="AQ24" s="93"/>
      <c r="AR24" s="93"/>
      <c r="AS24" s="85"/>
    </row>
    <row r="25" spans="1:45" ht="15" customHeight="1" x14ac:dyDescent="0.35">
      <c r="A25" s="93"/>
      <c r="B25" s="93"/>
      <c r="C25" s="93"/>
      <c r="D25" s="93"/>
      <c r="E25" s="93"/>
      <c r="F25" s="93"/>
      <c r="G25" s="93"/>
      <c r="H25" s="93"/>
      <c r="I25" s="93"/>
      <c r="J25" s="93"/>
      <c r="K25" s="93"/>
      <c r="L25" s="93"/>
      <c r="M25" s="93"/>
      <c r="N25" s="93"/>
      <c r="O25" s="93"/>
      <c r="P25" s="93"/>
      <c r="Q25" s="93"/>
      <c r="R25" s="93"/>
      <c r="S25" s="93"/>
      <c r="T25" s="93"/>
      <c r="U25" s="93"/>
      <c r="V25" s="93"/>
      <c r="W25" s="93"/>
      <c r="X25" s="93"/>
      <c r="Y25" s="93"/>
      <c r="Z25" s="93"/>
      <c r="AA25" s="93"/>
      <c r="AB25" s="93"/>
      <c r="AC25" s="93"/>
      <c r="AD25" s="93"/>
      <c r="AE25" s="93"/>
      <c r="AF25" s="93"/>
      <c r="AG25" s="93"/>
      <c r="AH25" s="93"/>
      <c r="AI25" s="93"/>
      <c r="AJ25" s="93"/>
      <c r="AK25" s="93"/>
      <c r="AL25" s="93"/>
      <c r="AM25" s="93"/>
      <c r="AN25" s="93"/>
      <c r="AO25" s="93"/>
      <c r="AP25" s="93"/>
      <c r="AQ25" s="93"/>
      <c r="AR25" s="93"/>
      <c r="AS25" s="85"/>
    </row>
    <row r="26" spans="1:45" ht="15" customHeight="1" x14ac:dyDescent="0.35">
      <c r="A26" s="93"/>
      <c r="B26" s="93"/>
      <c r="C26" s="93"/>
      <c r="D26" s="93"/>
      <c r="E26" s="93"/>
      <c r="F26" s="93"/>
      <c r="G26" s="93"/>
      <c r="H26" s="93"/>
      <c r="I26" s="93"/>
      <c r="J26" s="93"/>
      <c r="K26" s="93"/>
      <c r="L26" s="93"/>
      <c r="M26" s="93"/>
      <c r="N26" s="93"/>
      <c r="O26" s="93"/>
      <c r="P26" s="93"/>
      <c r="Q26" s="93"/>
      <c r="R26" s="93"/>
      <c r="S26" s="93"/>
      <c r="T26" s="93"/>
      <c r="U26" s="93"/>
      <c r="V26" s="93"/>
      <c r="W26" s="93"/>
      <c r="X26" s="93"/>
      <c r="Y26" s="93"/>
      <c r="Z26" s="93"/>
      <c r="AA26" s="93"/>
      <c r="AB26" s="93"/>
      <c r="AC26" s="93"/>
      <c r="AD26" s="93"/>
      <c r="AE26" s="93"/>
      <c r="AF26" s="93"/>
      <c r="AG26" s="93"/>
      <c r="AH26" s="93"/>
      <c r="AI26" s="93"/>
      <c r="AJ26" s="93"/>
      <c r="AK26" s="93"/>
      <c r="AL26" s="93"/>
      <c r="AM26" s="93"/>
      <c r="AN26" s="93"/>
      <c r="AO26" s="93"/>
      <c r="AP26" s="93"/>
      <c r="AQ26" s="93"/>
      <c r="AR26" s="93"/>
      <c r="AS26" s="85"/>
    </row>
    <row r="27" spans="1:45" ht="15" customHeight="1" x14ac:dyDescent="0.35">
      <c r="A27" s="93"/>
      <c r="B27" s="93"/>
      <c r="C27" s="93"/>
      <c r="D27" s="93"/>
      <c r="E27" s="93"/>
      <c r="F27" s="93"/>
      <c r="G27" s="93"/>
      <c r="H27" s="93"/>
      <c r="I27" s="93"/>
      <c r="J27" s="93"/>
      <c r="K27" s="93"/>
      <c r="L27" s="93"/>
      <c r="M27" s="93"/>
      <c r="N27" s="93"/>
      <c r="O27" s="93"/>
      <c r="P27" s="93"/>
      <c r="Q27" s="93"/>
      <c r="R27" s="93"/>
      <c r="S27" s="93"/>
      <c r="T27" s="93"/>
      <c r="U27" s="93"/>
      <c r="V27" s="93"/>
      <c r="W27" s="93"/>
      <c r="X27" s="93"/>
      <c r="Y27" s="93"/>
      <c r="Z27" s="93"/>
      <c r="AA27" s="93"/>
      <c r="AB27" s="93"/>
      <c r="AC27" s="93"/>
      <c r="AD27" s="93"/>
      <c r="AE27" s="93"/>
      <c r="AF27" s="93"/>
      <c r="AG27" s="93"/>
      <c r="AH27" s="93"/>
      <c r="AI27" s="93"/>
      <c r="AJ27" s="93"/>
      <c r="AK27" s="93"/>
      <c r="AL27" s="93"/>
      <c r="AM27" s="93"/>
      <c r="AN27" s="93"/>
      <c r="AO27" s="93"/>
      <c r="AP27" s="93"/>
      <c r="AQ27" s="93"/>
      <c r="AR27" s="93"/>
      <c r="AS27" s="85"/>
    </row>
    <row r="28" spans="1:45" ht="15" customHeight="1" x14ac:dyDescent="0.35">
      <c r="A28" s="93"/>
      <c r="B28" s="93"/>
      <c r="C28" s="93"/>
      <c r="D28" s="93"/>
      <c r="E28" s="93"/>
      <c r="F28" s="93"/>
      <c r="G28" s="93"/>
      <c r="H28" s="93"/>
      <c r="I28" s="93"/>
      <c r="J28" s="93"/>
      <c r="K28" s="93"/>
      <c r="L28" s="93"/>
      <c r="M28" s="93"/>
      <c r="N28" s="93"/>
      <c r="O28" s="93"/>
      <c r="P28" s="93"/>
      <c r="Q28" s="93"/>
      <c r="R28" s="93"/>
      <c r="S28" s="93"/>
      <c r="T28" s="93"/>
      <c r="U28" s="93"/>
      <c r="V28" s="93"/>
      <c r="W28" s="93"/>
      <c r="X28" s="93"/>
      <c r="Y28" s="93"/>
      <c r="Z28" s="93"/>
      <c r="AA28" s="93"/>
      <c r="AB28" s="93"/>
      <c r="AC28" s="93"/>
      <c r="AD28" s="93"/>
      <c r="AE28" s="93"/>
      <c r="AF28" s="93"/>
      <c r="AG28" s="93"/>
      <c r="AH28" s="93"/>
      <c r="AI28" s="93"/>
      <c r="AJ28" s="93"/>
      <c r="AK28" s="93"/>
      <c r="AL28" s="93"/>
      <c r="AM28" s="93"/>
      <c r="AN28" s="93"/>
      <c r="AO28" s="93"/>
      <c r="AP28" s="93"/>
      <c r="AQ28" s="93"/>
      <c r="AR28" s="93"/>
      <c r="AS28" s="85"/>
    </row>
    <row r="29" spans="1:45" ht="15" customHeight="1" x14ac:dyDescent="0.35">
      <c r="A29" s="93"/>
      <c r="B29" s="93"/>
      <c r="C29" s="93"/>
      <c r="D29" s="93"/>
      <c r="E29" s="93"/>
      <c r="F29" s="93"/>
      <c r="G29" s="93"/>
      <c r="H29" s="93"/>
      <c r="I29" s="93"/>
      <c r="J29" s="93"/>
      <c r="K29" s="93"/>
      <c r="L29" s="93"/>
      <c r="M29" s="93"/>
      <c r="N29" s="93"/>
      <c r="O29" s="93"/>
      <c r="P29" s="93"/>
      <c r="Q29" s="93"/>
      <c r="R29" s="93"/>
      <c r="S29" s="93"/>
      <c r="T29" s="93"/>
      <c r="U29" s="93"/>
      <c r="V29" s="93"/>
      <c r="W29" s="93"/>
      <c r="X29" s="93"/>
      <c r="Y29" s="93"/>
      <c r="Z29" s="93"/>
      <c r="AA29" s="93"/>
      <c r="AB29" s="93"/>
      <c r="AC29" s="93"/>
      <c r="AD29" s="93"/>
      <c r="AE29" s="93"/>
      <c r="AF29" s="93"/>
      <c r="AG29" s="93"/>
      <c r="AH29" s="93"/>
      <c r="AI29" s="93"/>
      <c r="AJ29" s="93"/>
      <c r="AK29" s="93"/>
      <c r="AL29" s="93"/>
      <c r="AM29" s="93"/>
      <c r="AN29" s="93"/>
      <c r="AO29" s="93"/>
      <c r="AP29" s="93"/>
      <c r="AQ29" s="93"/>
      <c r="AR29" s="93"/>
      <c r="AS29" s="85"/>
    </row>
    <row r="30" spans="1:45" ht="15" customHeight="1" x14ac:dyDescent="0.35">
      <c r="A30" s="93"/>
      <c r="B30" s="93"/>
      <c r="C30" s="93"/>
      <c r="D30" s="93"/>
      <c r="E30" s="93"/>
      <c r="F30" s="93"/>
      <c r="G30" s="93"/>
      <c r="H30" s="93"/>
      <c r="I30" s="93"/>
      <c r="J30" s="93"/>
      <c r="K30" s="93"/>
      <c r="L30" s="93"/>
      <c r="M30" s="93"/>
      <c r="N30" s="93"/>
      <c r="O30" s="93"/>
      <c r="P30" s="93"/>
      <c r="Q30" s="93"/>
      <c r="R30" s="93"/>
      <c r="S30" s="93"/>
      <c r="T30" s="93"/>
      <c r="U30" s="93"/>
      <c r="V30" s="93"/>
      <c r="W30" s="93"/>
      <c r="X30" s="93"/>
      <c r="Y30" s="93"/>
      <c r="Z30" s="93"/>
      <c r="AA30" s="93"/>
      <c r="AB30" s="93"/>
      <c r="AC30" s="93"/>
      <c r="AD30" s="93"/>
      <c r="AE30" s="93"/>
      <c r="AF30" s="93"/>
      <c r="AG30" s="93"/>
      <c r="AH30" s="93"/>
      <c r="AI30" s="93"/>
      <c r="AJ30" s="93"/>
      <c r="AK30" s="93"/>
      <c r="AL30" s="93"/>
      <c r="AM30" s="93"/>
      <c r="AN30" s="93"/>
      <c r="AO30" s="93"/>
      <c r="AP30" s="93"/>
      <c r="AQ30" s="93"/>
      <c r="AR30" s="93"/>
      <c r="AS30" s="85"/>
    </row>
    <row r="31" spans="1:45" ht="15" customHeight="1" x14ac:dyDescent="0.35">
      <c r="A31" s="93"/>
      <c r="B31" s="93"/>
      <c r="C31" s="93"/>
      <c r="D31" s="93"/>
      <c r="E31" s="93"/>
      <c r="F31" s="93"/>
      <c r="G31" s="93"/>
      <c r="H31" s="93"/>
      <c r="I31" s="93"/>
      <c r="J31" s="93"/>
      <c r="K31" s="93"/>
      <c r="L31" s="93"/>
      <c r="M31" s="93"/>
      <c r="N31" s="93"/>
      <c r="O31" s="93"/>
      <c r="P31" s="93"/>
      <c r="Q31" s="93"/>
      <c r="R31" s="93"/>
      <c r="S31" s="93"/>
      <c r="T31" s="93"/>
      <c r="U31" s="93"/>
      <c r="V31" s="93"/>
      <c r="W31" s="93"/>
      <c r="X31" s="93"/>
      <c r="Y31" s="93"/>
      <c r="Z31" s="93"/>
      <c r="AA31" s="93"/>
      <c r="AB31" s="93"/>
      <c r="AC31" s="93"/>
      <c r="AD31" s="93"/>
      <c r="AE31" s="93"/>
      <c r="AF31" s="93"/>
      <c r="AG31" s="93"/>
      <c r="AH31" s="93"/>
      <c r="AI31" s="93"/>
      <c r="AJ31" s="93"/>
      <c r="AK31" s="93"/>
      <c r="AL31" s="93"/>
      <c r="AM31" s="93"/>
      <c r="AN31" s="93"/>
      <c r="AO31" s="93"/>
      <c r="AP31" s="93"/>
      <c r="AQ31" s="93"/>
      <c r="AR31" s="93"/>
      <c r="AS31" s="85"/>
    </row>
    <row r="32" spans="1:45" ht="15" customHeight="1" x14ac:dyDescent="0.35">
      <c r="A32" s="93"/>
      <c r="B32" s="93"/>
      <c r="C32" s="93"/>
      <c r="D32" s="93"/>
      <c r="E32" s="93"/>
      <c r="F32" s="93"/>
      <c r="G32" s="93"/>
      <c r="H32" s="93"/>
      <c r="I32" s="93"/>
      <c r="J32" s="93"/>
      <c r="K32" s="93"/>
      <c r="L32" s="93"/>
      <c r="M32" s="93"/>
      <c r="N32" s="93"/>
      <c r="O32" s="93"/>
      <c r="P32" s="93"/>
      <c r="Q32" s="93"/>
      <c r="R32" s="93"/>
      <c r="S32" s="93"/>
      <c r="T32" s="93"/>
      <c r="U32" s="93"/>
      <c r="V32" s="93"/>
      <c r="W32" s="93"/>
      <c r="X32" s="93"/>
      <c r="Y32" s="93"/>
      <c r="Z32" s="93"/>
      <c r="AA32" s="93"/>
      <c r="AB32" s="93"/>
      <c r="AC32" s="93"/>
      <c r="AD32" s="93"/>
      <c r="AE32" s="93"/>
      <c r="AF32" s="93"/>
      <c r="AG32" s="93"/>
      <c r="AH32" s="93"/>
      <c r="AI32" s="93"/>
      <c r="AJ32" s="93"/>
      <c r="AK32" s="93"/>
      <c r="AL32" s="93"/>
      <c r="AM32" s="93"/>
      <c r="AN32" s="93"/>
      <c r="AO32" s="93"/>
      <c r="AP32" s="93"/>
      <c r="AQ32" s="93"/>
      <c r="AR32" s="93"/>
      <c r="AS32" s="85"/>
    </row>
    <row r="33" spans="1:45" ht="15" customHeight="1" x14ac:dyDescent="0.35">
      <c r="A33" s="93"/>
      <c r="B33" s="93"/>
      <c r="C33" s="93"/>
      <c r="D33" s="93"/>
      <c r="E33" s="93"/>
      <c r="F33" s="93"/>
      <c r="G33" s="93"/>
      <c r="H33" s="93"/>
      <c r="I33" s="93"/>
      <c r="J33" s="93"/>
      <c r="K33" s="93"/>
      <c r="L33" s="93"/>
      <c r="M33" s="93"/>
      <c r="N33" s="93"/>
      <c r="O33" s="93"/>
      <c r="P33" s="93"/>
      <c r="Q33" s="93"/>
      <c r="R33" s="93"/>
      <c r="S33" s="93"/>
      <c r="T33" s="93"/>
      <c r="U33" s="93"/>
      <c r="V33" s="93"/>
      <c r="W33" s="93"/>
      <c r="X33" s="93"/>
      <c r="Y33" s="93"/>
      <c r="Z33" s="93"/>
      <c r="AA33" s="93"/>
      <c r="AB33" s="93"/>
      <c r="AC33" s="93"/>
      <c r="AD33" s="93"/>
      <c r="AE33" s="93"/>
      <c r="AF33" s="93"/>
      <c r="AG33" s="93"/>
      <c r="AH33" s="93"/>
      <c r="AI33" s="93"/>
      <c r="AJ33" s="93"/>
      <c r="AK33" s="93"/>
      <c r="AL33" s="93"/>
      <c r="AM33" s="93"/>
      <c r="AN33" s="93"/>
      <c r="AO33" s="93"/>
      <c r="AP33" s="93"/>
      <c r="AQ33" s="93"/>
      <c r="AR33" s="93"/>
      <c r="AS33" s="85"/>
    </row>
    <row r="34" spans="1:45" ht="15" customHeight="1" x14ac:dyDescent="0.35">
      <c r="A34" s="93"/>
      <c r="B34" s="93"/>
      <c r="C34" s="93"/>
      <c r="D34" s="93"/>
      <c r="E34" s="93"/>
      <c r="F34" s="93"/>
      <c r="G34" s="93"/>
      <c r="H34" s="93"/>
      <c r="I34" s="93"/>
      <c r="J34" s="93"/>
      <c r="K34" s="93"/>
      <c r="L34" s="93"/>
      <c r="M34" s="93"/>
      <c r="N34" s="93"/>
      <c r="O34" s="93"/>
      <c r="P34" s="93"/>
      <c r="Q34" s="93"/>
      <c r="R34" s="93"/>
      <c r="S34" s="93"/>
      <c r="T34" s="93"/>
      <c r="U34" s="93"/>
      <c r="V34" s="93"/>
      <c r="W34" s="93"/>
      <c r="X34" s="93"/>
      <c r="Y34" s="93"/>
      <c r="Z34" s="93"/>
      <c r="AA34" s="93"/>
      <c r="AB34" s="93"/>
      <c r="AC34" s="93"/>
      <c r="AD34" s="93"/>
      <c r="AE34" s="93"/>
      <c r="AF34" s="93"/>
      <c r="AG34" s="93"/>
      <c r="AH34" s="93"/>
      <c r="AI34" s="93"/>
      <c r="AJ34" s="93"/>
      <c r="AK34" s="93"/>
      <c r="AL34" s="93"/>
      <c r="AM34" s="93"/>
      <c r="AN34" s="93"/>
      <c r="AO34" s="93"/>
      <c r="AP34" s="93"/>
      <c r="AQ34" s="93"/>
      <c r="AR34" s="93"/>
      <c r="AS34" s="85"/>
    </row>
    <row r="35" spans="1:45" ht="15" customHeight="1" x14ac:dyDescent="0.35">
      <c r="A35" s="93"/>
      <c r="B35" s="93"/>
      <c r="C35" s="93"/>
      <c r="D35" s="93"/>
      <c r="E35" s="93"/>
      <c r="F35" s="93"/>
      <c r="G35" s="93"/>
      <c r="H35" s="93"/>
      <c r="I35" s="93"/>
      <c r="J35" s="93"/>
      <c r="K35" s="93"/>
      <c r="L35" s="93"/>
      <c r="M35" s="93"/>
      <c r="N35" s="93"/>
      <c r="O35" s="93"/>
      <c r="P35" s="93"/>
      <c r="Q35" s="93"/>
      <c r="R35" s="93"/>
      <c r="S35" s="93"/>
      <c r="T35" s="93"/>
      <c r="U35" s="93"/>
      <c r="V35" s="93"/>
      <c r="W35" s="93"/>
      <c r="X35" s="93"/>
      <c r="Y35" s="93"/>
      <c r="Z35" s="93"/>
      <c r="AA35" s="93"/>
      <c r="AB35" s="93"/>
      <c r="AC35" s="93"/>
      <c r="AD35" s="93"/>
      <c r="AE35" s="93"/>
      <c r="AF35" s="93"/>
      <c r="AG35" s="93"/>
      <c r="AH35" s="93"/>
      <c r="AI35" s="93"/>
      <c r="AJ35" s="93"/>
      <c r="AK35" s="93"/>
      <c r="AL35" s="93"/>
      <c r="AM35" s="93"/>
      <c r="AN35" s="93"/>
      <c r="AO35" s="93"/>
      <c r="AP35" s="93"/>
      <c r="AQ35" s="93"/>
      <c r="AR35" s="93"/>
      <c r="AS35" s="85"/>
    </row>
    <row r="36" spans="1:45" ht="15" customHeight="1" x14ac:dyDescent="0.35">
      <c r="A36" s="93"/>
      <c r="B36" s="93"/>
      <c r="C36" s="93"/>
      <c r="D36" s="93"/>
      <c r="E36" s="93"/>
      <c r="F36" s="93"/>
      <c r="G36" s="93"/>
      <c r="H36" s="93"/>
      <c r="I36" s="93"/>
      <c r="J36" s="93"/>
      <c r="K36" s="93"/>
      <c r="L36" s="93"/>
      <c r="M36" s="93"/>
      <c r="N36" s="93"/>
      <c r="O36" s="93"/>
      <c r="P36" s="93"/>
      <c r="Q36" s="93"/>
      <c r="R36" s="93"/>
      <c r="S36" s="93"/>
      <c r="T36" s="93"/>
      <c r="U36" s="93"/>
      <c r="V36" s="93"/>
      <c r="W36" s="93"/>
      <c r="X36" s="93"/>
      <c r="Y36" s="93"/>
      <c r="Z36" s="93"/>
      <c r="AA36" s="93"/>
      <c r="AB36" s="93"/>
      <c r="AC36" s="93"/>
      <c r="AD36" s="93"/>
      <c r="AE36" s="93"/>
      <c r="AF36" s="93"/>
      <c r="AG36" s="93"/>
      <c r="AH36" s="93"/>
      <c r="AI36" s="93"/>
      <c r="AJ36" s="93"/>
      <c r="AK36" s="93"/>
      <c r="AL36" s="93"/>
      <c r="AM36" s="93"/>
      <c r="AN36" s="93"/>
      <c r="AO36" s="93"/>
      <c r="AP36" s="93"/>
      <c r="AQ36" s="93"/>
      <c r="AR36" s="93"/>
      <c r="AS36" s="85"/>
    </row>
    <row r="37" spans="1:45" ht="15" customHeight="1" x14ac:dyDescent="0.35">
      <c r="A37" s="93"/>
      <c r="B37" s="93"/>
      <c r="C37" s="93"/>
      <c r="D37" s="93"/>
      <c r="E37" s="93"/>
      <c r="F37" s="93"/>
      <c r="G37" s="93"/>
      <c r="H37" s="93"/>
      <c r="I37" s="93"/>
      <c r="J37" s="93"/>
      <c r="K37" s="93"/>
      <c r="L37" s="93"/>
      <c r="M37" s="93"/>
      <c r="N37" s="93"/>
      <c r="O37" s="93"/>
      <c r="P37" s="93"/>
      <c r="Q37" s="93"/>
      <c r="R37" s="93"/>
      <c r="S37" s="93"/>
      <c r="T37" s="93"/>
      <c r="U37" s="93"/>
      <c r="V37" s="93"/>
      <c r="W37" s="93"/>
      <c r="X37" s="93"/>
      <c r="Y37" s="93"/>
      <c r="Z37" s="93"/>
      <c r="AA37" s="93"/>
      <c r="AB37" s="93"/>
      <c r="AC37" s="93"/>
      <c r="AD37" s="93"/>
      <c r="AE37" s="93"/>
      <c r="AF37" s="93"/>
      <c r="AG37" s="93"/>
      <c r="AH37" s="93"/>
      <c r="AI37" s="93"/>
      <c r="AJ37" s="93"/>
      <c r="AK37" s="93"/>
      <c r="AL37" s="93"/>
      <c r="AM37" s="93"/>
      <c r="AN37" s="93"/>
      <c r="AO37" s="93"/>
      <c r="AP37" s="93"/>
      <c r="AQ37" s="93"/>
      <c r="AR37" s="93"/>
      <c r="AS37" s="85"/>
    </row>
    <row r="38" spans="1:45" ht="15" customHeight="1" x14ac:dyDescent="0.35">
      <c r="A38" s="93"/>
      <c r="B38" s="93"/>
      <c r="C38" s="93"/>
      <c r="D38" s="93"/>
      <c r="E38" s="93"/>
      <c r="F38" s="93"/>
      <c r="G38" s="93"/>
      <c r="H38" s="93"/>
      <c r="I38" s="93"/>
      <c r="J38" s="93"/>
      <c r="K38" s="93"/>
      <c r="L38" s="93"/>
      <c r="M38" s="93"/>
      <c r="N38" s="93"/>
      <c r="O38" s="93"/>
      <c r="P38" s="93"/>
      <c r="Q38" s="93"/>
      <c r="R38" s="93"/>
      <c r="S38" s="93"/>
      <c r="T38" s="93"/>
      <c r="U38" s="93"/>
      <c r="V38" s="93"/>
      <c r="W38" s="93"/>
      <c r="X38" s="93"/>
      <c r="Y38" s="93"/>
      <c r="Z38" s="93"/>
      <c r="AA38" s="93"/>
      <c r="AB38" s="93"/>
      <c r="AC38" s="93"/>
      <c r="AD38" s="93"/>
      <c r="AE38" s="93"/>
      <c r="AF38" s="93"/>
      <c r="AG38" s="93"/>
      <c r="AH38" s="93"/>
      <c r="AI38" s="93"/>
      <c r="AJ38" s="93"/>
      <c r="AK38" s="93"/>
      <c r="AL38" s="93"/>
      <c r="AM38" s="93"/>
      <c r="AN38" s="93"/>
      <c r="AO38" s="93"/>
      <c r="AP38" s="93"/>
      <c r="AQ38" s="93"/>
      <c r="AR38" s="93"/>
      <c r="AS38" s="85"/>
    </row>
    <row r="39" spans="1:45" ht="15" customHeight="1" x14ac:dyDescent="0.35">
      <c r="A39" s="93"/>
      <c r="B39" s="93"/>
      <c r="C39" s="93"/>
      <c r="D39" s="93"/>
      <c r="E39" s="93"/>
      <c r="F39" s="93"/>
      <c r="G39" s="93"/>
      <c r="H39" s="93"/>
      <c r="I39" s="93"/>
      <c r="J39" s="93"/>
      <c r="K39" s="93"/>
      <c r="L39" s="93"/>
      <c r="M39" s="93"/>
      <c r="N39" s="93"/>
      <c r="O39" s="93"/>
      <c r="P39" s="93"/>
      <c r="Q39" s="93"/>
      <c r="R39" s="93"/>
      <c r="S39" s="93"/>
      <c r="T39" s="93"/>
      <c r="U39" s="93"/>
      <c r="V39" s="93"/>
      <c r="W39" s="93"/>
      <c r="X39" s="93"/>
      <c r="Y39" s="93"/>
      <c r="Z39" s="93"/>
      <c r="AA39" s="93"/>
      <c r="AB39" s="93"/>
      <c r="AC39" s="93"/>
      <c r="AD39" s="93"/>
      <c r="AE39" s="93"/>
      <c r="AF39" s="93"/>
      <c r="AG39" s="93"/>
      <c r="AH39" s="93"/>
      <c r="AI39" s="93"/>
      <c r="AJ39" s="93"/>
      <c r="AK39" s="93"/>
      <c r="AL39" s="93"/>
      <c r="AM39" s="93"/>
      <c r="AN39" s="93"/>
      <c r="AO39" s="93"/>
      <c r="AP39" s="93"/>
      <c r="AQ39" s="93"/>
      <c r="AR39" s="93"/>
      <c r="AS39" s="85"/>
    </row>
    <row r="40" spans="1:45" ht="15" customHeight="1" x14ac:dyDescent="0.35">
      <c r="A40" s="93"/>
      <c r="B40" s="93"/>
      <c r="C40" s="93"/>
      <c r="D40" s="93"/>
      <c r="E40" s="93"/>
      <c r="F40" s="93"/>
      <c r="G40" s="93"/>
      <c r="H40" s="93"/>
      <c r="I40" s="93"/>
      <c r="J40" s="93"/>
      <c r="K40" s="93"/>
      <c r="L40" s="93"/>
      <c r="M40" s="93"/>
      <c r="N40" s="93"/>
      <c r="O40" s="93"/>
      <c r="P40" s="93"/>
      <c r="Q40" s="93"/>
      <c r="R40" s="93"/>
      <c r="S40" s="93"/>
      <c r="T40" s="93"/>
      <c r="U40" s="93"/>
      <c r="V40" s="93"/>
      <c r="W40" s="93"/>
      <c r="X40" s="93"/>
      <c r="Y40" s="93"/>
      <c r="Z40" s="93"/>
      <c r="AA40" s="93"/>
      <c r="AB40" s="93"/>
      <c r="AC40" s="93"/>
      <c r="AD40" s="93"/>
      <c r="AE40" s="93"/>
      <c r="AF40" s="93"/>
      <c r="AG40" s="93"/>
      <c r="AH40" s="93"/>
      <c r="AI40" s="93"/>
      <c r="AJ40" s="93"/>
      <c r="AK40" s="93"/>
      <c r="AL40" s="93"/>
      <c r="AM40" s="93"/>
      <c r="AN40" s="93"/>
      <c r="AO40" s="93"/>
      <c r="AP40" s="93"/>
      <c r="AQ40" s="93"/>
      <c r="AR40" s="93"/>
      <c r="AS40" s="85"/>
    </row>
    <row r="41" spans="1:45" ht="15" customHeight="1" x14ac:dyDescent="0.35">
      <c r="A41" s="93"/>
      <c r="B41" s="93"/>
      <c r="C41" s="93"/>
      <c r="D41" s="93"/>
      <c r="E41" s="93"/>
      <c r="F41" s="93"/>
      <c r="G41" s="93"/>
      <c r="H41" s="93"/>
      <c r="I41" s="93"/>
      <c r="J41" s="93"/>
      <c r="K41" s="93"/>
      <c r="L41" s="93"/>
      <c r="M41" s="93"/>
      <c r="N41" s="93"/>
      <c r="O41" s="93"/>
      <c r="P41" s="93"/>
      <c r="Q41" s="93"/>
      <c r="R41" s="93"/>
      <c r="S41" s="93"/>
      <c r="T41" s="93"/>
      <c r="U41" s="93"/>
      <c r="V41" s="93"/>
      <c r="W41" s="93"/>
      <c r="X41" s="93"/>
      <c r="Y41" s="93"/>
      <c r="Z41" s="93"/>
      <c r="AA41" s="93"/>
      <c r="AB41" s="93"/>
      <c r="AC41" s="93"/>
      <c r="AD41" s="93"/>
      <c r="AE41" s="93"/>
      <c r="AF41" s="93"/>
      <c r="AG41" s="93"/>
      <c r="AH41" s="93"/>
      <c r="AI41" s="93"/>
      <c r="AJ41" s="93"/>
      <c r="AK41" s="93"/>
      <c r="AL41" s="93"/>
      <c r="AM41" s="93"/>
      <c r="AN41" s="93"/>
      <c r="AO41" s="93"/>
      <c r="AP41" s="93"/>
      <c r="AQ41" s="93"/>
      <c r="AR41" s="93"/>
      <c r="AS41" s="85"/>
    </row>
    <row r="42" spans="1:45" ht="15" customHeight="1" x14ac:dyDescent="0.35">
      <c r="A42" s="93"/>
      <c r="B42" s="93"/>
      <c r="C42" s="93"/>
      <c r="D42" s="93"/>
      <c r="E42" s="93"/>
      <c r="F42" s="93"/>
      <c r="G42" s="93"/>
      <c r="H42" s="93"/>
      <c r="I42" s="93"/>
      <c r="J42" s="93"/>
      <c r="K42" s="93"/>
      <c r="L42" s="93"/>
      <c r="M42" s="93"/>
      <c r="N42" s="93"/>
      <c r="O42" s="93"/>
      <c r="P42" s="93"/>
      <c r="Q42" s="93"/>
      <c r="R42" s="93"/>
      <c r="S42" s="93"/>
      <c r="T42" s="93"/>
      <c r="U42" s="93"/>
      <c r="V42" s="93"/>
      <c r="W42" s="93"/>
      <c r="X42" s="93"/>
      <c r="Y42" s="93"/>
      <c r="Z42" s="93"/>
      <c r="AA42" s="93"/>
      <c r="AB42" s="93"/>
      <c r="AC42" s="93"/>
      <c r="AD42" s="93"/>
      <c r="AE42" s="93"/>
      <c r="AF42" s="93"/>
      <c r="AG42" s="93"/>
      <c r="AH42" s="93"/>
      <c r="AI42" s="93"/>
      <c r="AJ42" s="93"/>
      <c r="AK42" s="93"/>
      <c r="AL42" s="93"/>
      <c r="AM42" s="93"/>
      <c r="AN42" s="93"/>
      <c r="AO42" s="93"/>
      <c r="AP42" s="93"/>
      <c r="AQ42" s="93"/>
      <c r="AR42" s="93"/>
      <c r="AS42" s="85"/>
    </row>
    <row r="43" spans="1:45" ht="15" customHeight="1" x14ac:dyDescent="0.35">
      <c r="A43" s="93"/>
      <c r="B43" s="93"/>
      <c r="C43" s="93"/>
      <c r="D43" s="93"/>
      <c r="E43" s="93"/>
      <c r="F43" s="93"/>
      <c r="G43" s="93"/>
      <c r="H43" s="93"/>
      <c r="I43" s="93"/>
      <c r="J43" s="93"/>
      <c r="K43" s="93"/>
      <c r="L43" s="93"/>
      <c r="M43" s="93"/>
      <c r="N43" s="93"/>
      <c r="O43" s="93"/>
      <c r="P43" s="93"/>
      <c r="Q43" s="93"/>
      <c r="R43" s="93"/>
      <c r="S43" s="93"/>
      <c r="T43" s="93"/>
      <c r="U43" s="93"/>
      <c r="V43" s="93"/>
      <c r="W43" s="93"/>
      <c r="X43" s="93"/>
      <c r="Y43" s="93"/>
      <c r="Z43" s="93"/>
      <c r="AA43" s="93"/>
      <c r="AB43" s="93"/>
      <c r="AC43" s="93"/>
      <c r="AD43" s="93"/>
      <c r="AE43" s="93"/>
      <c r="AF43" s="93"/>
      <c r="AG43" s="93"/>
      <c r="AH43" s="93"/>
      <c r="AI43" s="93"/>
      <c r="AJ43" s="93"/>
      <c r="AK43" s="93"/>
      <c r="AL43" s="93"/>
      <c r="AM43" s="93"/>
      <c r="AN43" s="93"/>
      <c r="AO43" s="93"/>
      <c r="AP43" s="93"/>
      <c r="AQ43" s="93"/>
      <c r="AR43" s="93"/>
      <c r="AS43" s="85"/>
    </row>
    <row r="44" spans="1:45" ht="15" customHeight="1" x14ac:dyDescent="0.35">
      <c r="A44" s="93"/>
      <c r="B44" s="93"/>
      <c r="C44" s="93"/>
      <c r="D44" s="93"/>
      <c r="E44" s="93"/>
      <c r="F44" s="93"/>
      <c r="G44" s="93"/>
      <c r="H44" s="93"/>
      <c r="I44" s="93"/>
      <c r="J44" s="93"/>
      <c r="K44" s="93"/>
      <c r="L44" s="93"/>
      <c r="M44" s="93"/>
      <c r="N44" s="93"/>
      <c r="O44" s="93"/>
      <c r="P44" s="93"/>
      <c r="Q44" s="93"/>
      <c r="R44" s="93"/>
      <c r="S44" s="93"/>
      <c r="T44" s="93"/>
      <c r="U44" s="93"/>
      <c r="V44" s="93"/>
      <c r="W44" s="93"/>
      <c r="X44" s="93"/>
      <c r="Y44" s="93"/>
      <c r="Z44" s="93"/>
      <c r="AA44" s="93"/>
      <c r="AB44" s="93"/>
      <c r="AC44" s="93"/>
      <c r="AD44" s="93"/>
      <c r="AE44" s="93"/>
      <c r="AF44" s="93"/>
      <c r="AG44" s="93"/>
      <c r="AH44" s="93"/>
      <c r="AI44" s="93"/>
      <c r="AJ44" s="93"/>
      <c r="AK44" s="93"/>
      <c r="AL44" s="93"/>
      <c r="AM44" s="93"/>
      <c r="AN44" s="93"/>
      <c r="AO44" s="93"/>
      <c r="AP44" s="93"/>
      <c r="AQ44" s="93"/>
      <c r="AR44" s="93"/>
      <c r="AS44" s="85"/>
    </row>
    <row r="45" spans="1:45" ht="15" customHeight="1" x14ac:dyDescent="0.35">
      <c r="A45" s="93"/>
      <c r="B45" s="93"/>
      <c r="C45" s="93"/>
      <c r="D45" s="93"/>
      <c r="E45" s="93"/>
      <c r="F45" s="93"/>
      <c r="G45" s="93"/>
      <c r="H45" s="93"/>
      <c r="I45" s="93"/>
      <c r="J45" s="93"/>
      <c r="K45" s="93"/>
      <c r="L45" s="93"/>
      <c r="M45" s="93"/>
      <c r="N45" s="93"/>
      <c r="O45" s="93"/>
      <c r="P45" s="93"/>
      <c r="Q45" s="93"/>
      <c r="R45" s="93"/>
      <c r="S45" s="93"/>
      <c r="T45" s="93"/>
      <c r="U45" s="93"/>
      <c r="V45" s="93"/>
      <c r="W45" s="93"/>
      <c r="X45" s="93"/>
      <c r="Y45" s="93"/>
      <c r="Z45" s="93"/>
      <c r="AA45" s="93"/>
      <c r="AB45" s="93"/>
      <c r="AC45" s="93"/>
      <c r="AD45" s="93"/>
      <c r="AE45" s="93"/>
      <c r="AF45" s="93"/>
      <c r="AG45" s="93"/>
      <c r="AH45" s="93"/>
      <c r="AI45" s="93"/>
      <c r="AJ45" s="93"/>
      <c r="AK45" s="93"/>
      <c r="AL45" s="93"/>
      <c r="AM45" s="93"/>
      <c r="AN45" s="93"/>
      <c r="AO45" s="93"/>
      <c r="AP45" s="93"/>
      <c r="AQ45" s="93"/>
      <c r="AR45" s="93"/>
      <c r="AS45" s="85"/>
    </row>
    <row r="46" spans="1:45" ht="15" customHeight="1" x14ac:dyDescent="0.35">
      <c r="A46" s="93"/>
      <c r="B46" s="93"/>
      <c r="C46" s="93"/>
      <c r="D46" s="93"/>
      <c r="E46" s="93"/>
      <c r="F46" s="93"/>
      <c r="G46" s="93"/>
      <c r="H46" s="93"/>
      <c r="I46" s="93"/>
      <c r="J46" s="93"/>
      <c r="K46" s="93"/>
      <c r="L46" s="93"/>
      <c r="M46" s="93"/>
      <c r="N46" s="93"/>
      <c r="O46" s="93"/>
      <c r="P46" s="93"/>
      <c r="Q46" s="93"/>
      <c r="R46" s="93"/>
      <c r="S46" s="93"/>
      <c r="T46" s="93"/>
      <c r="U46" s="93"/>
      <c r="V46" s="93"/>
      <c r="W46" s="93"/>
      <c r="X46" s="93"/>
      <c r="Y46" s="93"/>
      <c r="Z46" s="93"/>
      <c r="AA46" s="93"/>
      <c r="AB46" s="93"/>
      <c r="AC46" s="93"/>
      <c r="AD46" s="93"/>
      <c r="AE46" s="93"/>
      <c r="AF46" s="93"/>
      <c r="AG46" s="93"/>
      <c r="AH46" s="93"/>
      <c r="AI46" s="93"/>
      <c r="AJ46" s="93"/>
      <c r="AK46" s="93"/>
      <c r="AL46" s="93"/>
      <c r="AM46" s="93"/>
      <c r="AN46" s="93"/>
      <c r="AO46" s="93"/>
      <c r="AP46" s="93"/>
      <c r="AQ46" s="93"/>
      <c r="AR46" s="93"/>
      <c r="AS46" s="85"/>
    </row>
    <row r="47" spans="1:45" ht="15" customHeight="1" x14ac:dyDescent="0.35">
      <c r="A47" s="93"/>
      <c r="B47" s="93"/>
      <c r="C47" s="93"/>
      <c r="D47" s="93"/>
      <c r="E47" s="93"/>
      <c r="F47" s="93"/>
      <c r="G47" s="93"/>
      <c r="H47" s="93"/>
      <c r="I47" s="93"/>
      <c r="J47" s="93"/>
      <c r="K47" s="93"/>
      <c r="L47" s="93"/>
      <c r="M47" s="93"/>
      <c r="N47" s="93"/>
      <c r="O47" s="93"/>
      <c r="P47" s="93"/>
      <c r="Q47" s="93"/>
      <c r="R47" s="93"/>
      <c r="S47" s="93"/>
      <c r="T47" s="93"/>
      <c r="U47" s="93"/>
      <c r="V47" s="93"/>
      <c r="W47" s="93"/>
      <c r="X47" s="93"/>
      <c r="Y47" s="93"/>
      <c r="Z47" s="93"/>
      <c r="AA47" s="93"/>
      <c r="AB47" s="93"/>
      <c r="AC47" s="93"/>
      <c r="AD47" s="93"/>
      <c r="AE47" s="93"/>
      <c r="AF47" s="93"/>
      <c r="AG47" s="93"/>
      <c r="AH47" s="93"/>
      <c r="AI47" s="93"/>
      <c r="AJ47" s="93"/>
      <c r="AK47" s="93"/>
      <c r="AL47" s="93"/>
      <c r="AM47" s="93"/>
      <c r="AN47" s="93"/>
      <c r="AO47" s="93"/>
      <c r="AP47" s="93"/>
      <c r="AQ47" s="93"/>
      <c r="AR47" s="93"/>
      <c r="AS47" s="85"/>
    </row>
    <row r="48" spans="1:45" ht="15" customHeight="1" x14ac:dyDescent="0.35">
      <c r="A48" s="93"/>
      <c r="B48" s="93"/>
      <c r="C48" s="93"/>
      <c r="D48" s="93"/>
      <c r="E48" s="93"/>
      <c r="F48" s="93"/>
      <c r="G48" s="93"/>
      <c r="H48" s="93"/>
      <c r="I48" s="93"/>
      <c r="J48" s="93"/>
      <c r="K48" s="93"/>
      <c r="L48" s="93"/>
      <c r="M48" s="93"/>
      <c r="N48" s="93"/>
      <c r="O48" s="93"/>
      <c r="P48" s="93"/>
      <c r="Q48" s="93"/>
      <c r="R48" s="93"/>
      <c r="S48" s="93"/>
      <c r="T48" s="93"/>
      <c r="U48" s="93"/>
      <c r="V48" s="93"/>
      <c r="W48" s="93"/>
      <c r="X48" s="93"/>
      <c r="Y48" s="93"/>
      <c r="Z48" s="93"/>
      <c r="AA48" s="93"/>
      <c r="AB48" s="93"/>
      <c r="AC48" s="93"/>
      <c r="AD48" s="93"/>
      <c r="AE48" s="93"/>
      <c r="AF48" s="93"/>
      <c r="AG48" s="93"/>
      <c r="AH48" s="93"/>
      <c r="AI48" s="93"/>
      <c r="AJ48" s="93"/>
      <c r="AK48" s="93"/>
      <c r="AL48" s="93"/>
      <c r="AM48" s="93"/>
      <c r="AN48" s="93"/>
      <c r="AO48" s="93"/>
      <c r="AP48" s="93"/>
      <c r="AQ48" s="93"/>
      <c r="AR48" s="93"/>
      <c r="AS48" s="85"/>
    </row>
    <row r="49" spans="1:45" ht="15" customHeight="1" x14ac:dyDescent="0.35">
      <c r="A49" s="93"/>
      <c r="B49" s="93"/>
      <c r="C49" s="93"/>
      <c r="D49" s="93"/>
      <c r="E49" s="93"/>
      <c r="F49" s="93"/>
      <c r="G49" s="93"/>
      <c r="H49" s="93"/>
      <c r="I49" s="93"/>
      <c r="J49" s="93"/>
      <c r="K49" s="93"/>
      <c r="L49" s="93"/>
      <c r="M49" s="93"/>
      <c r="N49" s="93"/>
      <c r="O49" s="93"/>
      <c r="P49" s="93"/>
      <c r="Q49" s="93"/>
      <c r="R49" s="93"/>
      <c r="S49" s="93"/>
      <c r="T49" s="93"/>
      <c r="U49" s="93"/>
      <c r="V49" s="93"/>
      <c r="W49" s="93"/>
      <c r="X49" s="93"/>
      <c r="Y49" s="93"/>
      <c r="Z49" s="93"/>
      <c r="AA49" s="93"/>
      <c r="AB49" s="93"/>
      <c r="AC49" s="93"/>
      <c r="AD49" s="93"/>
      <c r="AE49" s="93"/>
      <c r="AF49" s="93"/>
      <c r="AG49" s="93"/>
      <c r="AH49" s="93"/>
      <c r="AI49" s="93"/>
      <c r="AJ49" s="93"/>
      <c r="AK49" s="93"/>
      <c r="AL49" s="93"/>
      <c r="AM49" s="93"/>
      <c r="AN49" s="93"/>
      <c r="AO49" s="93"/>
      <c r="AP49" s="93"/>
      <c r="AQ49" s="93"/>
      <c r="AR49" s="93"/>
      <c r="AS49" s="85"/>
    </row>
    <row r="50" spans="1:45" ht="15" customHeight="1" x14ac:dyDescent="0.35">
      <c r="A50" s="93"/>
      <c r="B50" s="93"/>
      <c r="C50" s="93"/>
      <c r="D50" s="93"/>
      <c r="E50" s="93"/>
      <c r="F50" s="93"/>
      <c r="G50" s="93"/>
      <c r="H50" s="93"/>
      <c r="I50" s="93"/>
      <c r="J50" s="93"/>
      <c r="K50" s="93"/>
      <c r="L50" s="93"/>
      <c r="M50" s="93"/>
      <c r="N50" s="93"/>
      <c r="O50" s="93"/>
      <c r="P50" s="93"/>
      <c r="Q50" s="93"/>
      <c r="R50" s="93"/>
      <c r="S50" s="93"/>
      <c r="T50" s="93"/>
      <c r="U50" s="93"/>
      <c r="V50" s="93"/>
      <c r="W50" s="93"/>
      <c r="X50" s="93"/>
      <c r="Y50" s="93"/>
      <c r="Z50" s="93"/>
      <c r="AA50" s="93"/>
      <c r="AB50" s="93"/>
      <c r="AC50" s="93"/>
      <c r="AD50" s="93"/>
      <c r="AE50" s="93"/>
      <c r="AF50" s="93"/>
      <c r="AG50" s="93"/>
      <c r="AH50" s="93"/>
      <c r="AI50" s="93"/>
      <c r="AJ50" s="93"/>
      <c r="AK50" s="93"/>
      <c r="AL50" s="93"/>
      <c r="AM50" s="93"/>
      <c r="AN50" s="93"/>
      <c r="AO50" s="93"/>
      <c r="AP50" s="93"/>
      <c r="AQ50" s="93"/>
      <c r="AR50" s="93"/>
      <c r="AS50" s="85"/>
    </row>
    <row r="51" spans="1:45" ht="15" customHeight="1" x14ac:dyDescent="0.35">
      <c r="A51" s="93"/>
      <c r="B51" s="93"/>
      <c r="C51" s="93"/>
      <c r="D51" s="93"/>
      <c r="E51" s="93"/>
      <c r="F51" s="93"/>
      <c r="G51" s="93"/>
      <c r="H51" s="93"/>
      <c r="I51" s="93"/>
      <c r="J51" s="93"/>
      <c r="K51" s="93"/>
      <c r="L51" s="93"/>
      <c r="M51" s="93"/>
      <c r="N51" s="93"/>
      <c r="O51" s="93"/>
      <c r="P51" s="93"/>
      <c r="Q51" s="93"/>
      <c r="R51" s="93"/>
      <c r="S51" s="93"/>
      <c r="T51" s="93"/>
      <c r="U51" s="93"/>
      <c r="V51" s="93"/>
      <c r="W51" s="93"/>
      <c r="X51" s="93"/>
      <c r="Y51" s="93"/>
      <c r="Z51" s="93"/>
      <c r="AA51" s="93"/>
      <c r="AB51" s="93"/>
      <c r="AC51" s="93"/>
      <c r="AD51" s="93"/>
      <c r="AE51" s="93"/>
      <c r="AF51" s="93"/>
      <c r="AG51" s="93"/>
      <c r="AH51" s="93"/>
      <c r="AI51" s="93"/>
      <c r="AJ51" s="93"/>
      <c r="AK51" s="93"/>
      <c r="AL51" s="93"/>
      <c r="AM51" s="93"/>
      <c r="AN51" s="93"/>
      <c r="AO51" s="93"/>
      <c r="AP51" s="93"/>
      <c r="AQ51" s="93"/>
      <c r="AR51" s="93"/>
      <c r="AS51" s="85"/>
    </row>
    <row r="52" spans="1:45" ht="15" customHeight="1" x14ac:dyDescent="0.35">
      <c r="A52" s="93"/>
      <c r="B52" s="93"/>
      <c r="C52" s="93"/>
      <c r="D52" s="93"/>
      <c r="E52" s="93"/>
      <c r="F52" s="93"/>
      <c r="G52" s="93"/>
      <c r="H52" s="93"/>
      <c r="I52" s="93"/>
      <c r="J52" s="93"/>
      <c r="K52" s="93"/>
      <c r="L52" s="93"/>
      <c r="M52" s="93"/>
      <c r="N52" s="93"/>
      <c r="O52" s="93"/>
      <c r="P52" s="93"/>
      <c r="Q52" s="93"/>
      <c r="R52" s="93"/>
      <c r="S52" s="93"/>
      <c r="T52" s="93"/>
      <c r="U52" s="93"/>
      <c r="V52" s="93"/>
      <c r="W52" s="93"/>
      <c r="X52" s="93"/>
      <c r="Y52" s="93"/>
      <c r="Z52" s="93"/>
      <c r="AA52" s="93"/>
      <c r="AB52" s="93"/>
      <c r="AC52" s="93"/>
      <c r="AD52" s="93"/>
      <c r="AE52" s="93"/>
      <c r="AF52" s="93"/>
      <c r="AG52" s="93"/>
      <c r="AH52" s="93"/>
      <c r="AI52" s="93"/>
      <c r="AJ52" s="93"/>
      <c r="AK52" s="93"/>
      <c r="AL52" s="93"/>
      <c r="AM52" s="93"/>
      <c r="AN52" s="93"/>
      <c r="AO52" s="93"/>
      <c r="AP52" s="93"/>
      <c r="AQ52" s="93"/>
      <c r="AR52" s="93"/>
      <c r="AS52" s="85"/>
    </row>
    <row r="53" spans="1:45" ht="15" customHeight="1" x14ac:dyDescent="0.35">
      <c r="A53" s="93"/>
      <c r="B53" s="93"/>
      <c r="C53" s="93"/>
      <c r="D53" s="93"/>
      <c r="E53" s="93"/>
      <c r="F53" s="93"/>
      <c r="G53" s="93"/>
      <c r="H53" s="93"/>
      <c r="I53" s="93"/>
      <c r="J53" s="93"/>
      <c r="K53" s="93"/>
      <c r="L53" s="93"/>
      <c r="M53" s="93"/>
      <c r="N53" s="93"/>
      <c r="O53" s="93"/>
      <c r="P53" s="93"/>
      <c r="Q53" s="93"/>
      <c r="R53" s="93"/>
      <c r="S53" s="93"/>
      <c r="T53" s="93"/>
      <c r="U53" s="93"/>
      <c r="V53" s="93"/>
      <c r="W53" s="93"/>
      <c r="X53" s="93"/>
      <c r="Y53" s="93"/>
      <c r="Z53" s="93"/>
      <c r="AA53" s="93"/>
      <c r="AB53" s="93"/>
      <c r="AC53" s="93"/>
      <c r="AD53" s="93"/>
      <c r="AE53" s="93"/>
      <c r="AF53" s="93"/>
      <c r="AG53" s="93"/>
      <c r="AH53" s="93"/>
      <c r="AI53" s="93"/>
      <c r="AJ53" s="93"/>
      <c r="AK53" s="93"/>
      <c r="AL53" s="93"/>
      <c r="AM53" s="93"/>
      <c r="AN53" s="93"/>
      <c r="AO53" s="93"/>
      <c r="AP53" s="93"/>
      <c r="AQ53" s="93"/>
      <c r="AR53" s="93"/>
      <c r="AS53" s="85"/>
    </row>
    <row r="54" spans="1:45" ht="15" customHeight="1" x14ac:dyDescent="0.35">
      <c r="A54" s="93"/>
      <c r="B54" s="93"/>
      <c r="C54" s="93"/>
      <c r="D54" s="93"/>
      <c r="E54" s="93"/>
      <c r="F54" s="93"/>
      <c r="G54" s="93"/>
      <c r="H54" s="93"/>
      <c r="I54" s="93"/>
      <c r="J54" s="93"/>
      <c r="K54" s="93"/>
      <c r="L54" s="93"/>
      <c r="M54" s="93"/>
      <c r="N54" s="93"/>
      <c r="O54" s="93"/>
      <c r="P54" s="93"/>
      <c r="Q54" s="93"/>
      <c r="R54" s="93"/>
      <c r="S54" s="93"/>
      <c r="T54" s="93"/>
      <c r="U54" s="93"/>
      <c r="V54" s="93"/>
      <c r="W54" s="93"/>
      <c r="X54" s="93"/>
      <c r="Y54" s="93"/>
      <c r="Z54" s="93"/>
      <c r="AA54" s="93"/>
      <c r="AB54" s="93"/>
      <c r="AC54" s="93"/>
      <c r="AD54" s="93"/>
      <c r="AE54" s="93"/>
      <c r="AF54" s="93"/>
      <c r="AG54" s="93"/>
      <c r="AH54" s="93"/>
      <c r="AI54" s="93"/>
      <c r="AJ54" s="93"/>
      <c r="AK54" s="93"/>
      <c r="AL54" s="93"/>
      <c r="AM54" s="93"/>
      <c r="AN54" s="93"/>
      <c r="AO54" s="93"/>
      <c r="AP54" s="93"/>
      <c r="AQ54" s="93"/>
      <c r="AR54" s="93"/>
      <c r="AS54" s="85"/>
    </row>
    <row r="55" spans="1:45" ht="15" customHeight="1" x14ac:dyDescent="0.35">
      <c r="A55" s="93"/>
      <c r="B55" s="93"/>
      <c r="C55" s="93"/>
      <c r="D55" s="93"/>
      <c r="E55" s="93"/>
      <c r="F55" s="93"/>
      <c r="G55" s="93"/>
      <c r="H55" s="93"/>
      <c r="I55" s="93"/>
      <c r="J55" s="93"/>
      <c r="K55" s="93"/>
      <c r="L55" s="93"/>
      <c r="M55" s="93"/>
      <c r="N55" s="93"/>
      <c r="O55" s="93"/>
      <c r="P55" s="93"/>
      <c r="Q55" s="93"/>
      <c r="R55" s="93"/>
      <c r="S55" s="93"/>
      <c r="T55" s="93"/>
      <c r="U55" s="93"/>
      <c r="V55" s="93"/>
      <c r="W55" s="93"/>
      <c r="X55" s="93"/>
      <c r="Y55" s="93"/>
      <c r="Z55" s="93"/>
      <c r="AA55" s="93"/>
      <c r="AB55" s="93"/>
      <c r="AC55" s="93"/>
      <c r="AD55" s="93"/>
      <c r="AE55" s="93"/>
      <c r="AF55" s="93"/>
      <c r="AG55" s="93"/>
      <c r="AH55" s="93"/>
      <c r="AI55" s="93"/>
      <c r="AJ55" s="93"/>
      <c r="AK55" s="93"/>
      <c r="AL55" s="93"/>
      <c r="AM55" s="93"/>
      <c r="AN55" s="93"/>
      <c r="AO55" s="93"/>
      <c r="AP55" s="93"/>
      <c r="AQ55" s="93"/>
      <c r="AR55" s="93"/>
      <c r="AS55" s="85"/>
    </row>
    <row r="56" spans="1:45" ht="15" customHeight="1" x14ac:dyDescent="0.35">
      <c r="A56" s="93"/>
      <c r="B56" s="93"/>
      <c r="C56" s="93"/>
      <c r="D56" s="93"/>
      <c r="E56" s="93"/>
      <c r="F56" s="93"/>
      <c r="G56" s="93"/>
      <c r="H56" s="93"/>
      <c r="I56" s="93"/>
      <c r="J56" s="93"/>
      <c r="K56" s="93"/>
      <c r="L56" s="93"/>
      <c r="M56" s="93"/>
      <c r="N56" s="93"/>
      <c r="O56" s="93"/>
      <c r="P56" s="93"/>
      <c r="Q56" s="93"/>
      <c r="R56" s="93"/>
      <c r="S56" s="93"/>
      <c r="T56" s="93"/>
      <c r="U56" s="93"/>
      <c r="V56" s="93"/>
      <c r="W56" s="93"/>
      <c r="X56" s="93"/>
      <c r="Y56" s="93"/>
      <c r="Z56" s="93"/>
      <c r="AA56" s="93"/>
      <c r="AB56" s="93"/>
      <c r="AC56" s="93"/>
      <c r="AD56" s="93"/>
      <c r="AE56" s="93"/>
      <c r="AF56" s="93"/>
      <c r="AG56" s="93"/>
      <c r="AH56" s="93"/>
      <c r="AI56" s="93"/>
      <c r="AJ56" s="93"/>
      <c r="AK56" s="93"/>
      <c r="AL56" s="93"/>
      <c r="AM56" s="93"/>
      <c r="AN56" s="93"/>
      <c r="AO56" s="93"/>
      <c r="AP56" s="93"/>
      <c r="AQ56" s="93"/>
      <c r="AR56" s="93"/>
      <c r="AS56" s="85"/>
    </row>
    <row r="57" spans="1:45" ht="15" customHeight="1" x14ac:dyDescent="0.35">
      <c r="A57" s="93"/>
      <c r="B57" s="93"/>
      <c r="C57" s="93"/>
      <c r="D57" s="93"/>
      <c r="E57" s="93"/>
      <c r="F57" s="93"/>
      <c r="G57" s="93"/>
      <c r="H57" s="93"/>
      <c r="I57" s="93"/>
      <c r="J57" s="93"/>
      <c r="K57" s="93"/>
      <c r="L57" s="93"/>
      <c r="M57" s="93"/>
      <c r="N57" s="93"/>
      <c r="O57" s="93"/>
      <c r="P57" s="93"/>
      <c r="Q57" s="93"/>
      <c r="R57" s="93"/>
      <c r="S57" s="93"/>
      <c r="T57" s="93"/>
      <c r="U57" s="93"/>
      <c r="V57" s="93"/>
      <c r="W57" s="93"/>
      <c r="X57" s="93"/>
      <c r="Y57" s="93"/>
      <c r="Z57" s="93"/>
      <c r="AA57" s="93"/>
      <c r="AB57" s="93"/>
      <c r="AC57" s="93"/>
      <c r="AD57" s="93"/>
      <c r="AE57" s="93"/>
      <c r="AF57" s="93"/>
      <c r="AG57" s="93"/>
      <c r="AH57" s="93"/>
      <c r="AI57" s="93"/>
      <c r="AJ57" s="93"/>
      <c r="AK57" s="93"/>
      <c r="AL57" s="93"/>
      <c r="AM57" s="93"/>
      <c r="AN57" s="93"/>
      <c r="AO57" s="93"/>
      <c r="AP57" s="93"/>
      <c r="AQ57" s="93"/>
      <c r="AR57" s="93"/>
      <c r="AS57" s="85"/>
    </row>
    <row r="58" spans="1:45" ht="15" customHeight="1" x14ac:dyDescent="0.35">
      <c r="A58" s="93"/>
      <c r="B58" s="93"/>
      <c r="C58" s="93"/>
      <c r="D58" s="93"/>
      <c r="E58" s="93"/>
      <c r="F58" s="93"/>
      <c r="G58" s="93"/>
      <c r="H58" s="93"/>
      <c r="I58" s="93"/>
      <c r="J58" s="93"/>
      <c r="K58" s="93"/>
      <c r="L58" s="93"/>
      <c r="M58" s="93"/>
      <c r="N58" s="93"/>
      <c r="O58" s="93"/>
      <c r="P58" s="93"/>
      <c r="Q58" s="93"/>
      <c r="R58" s="93"/>
      <c r="S58" s="93"/>
      <c r="T58" s="93"/>
      <c r="U58" s="93"/>
      <c r="V58" s="93"/>
      <c r="W58" s="93"/>
      <c r="X58" s="93"/>
      <c r="Y58" s="93"/>
      <c r="Z58" s="93"/>
      <c r="AA58" s="93"/>
      <c r="AB58" s="93"/>
      <c r="AC58" s="93"/>
      <c r="AD58" s="93"/>
      <c r="AE58" s="93"/>
      <c r="AF58" s="93"/>
      <c r="AG58" s="93"/>
      <c r="AH58" s="93"/>
      <c r="AI58" s="93"/>
      <c r="AJ58" s="93"/>
      <c r="AK58" s="93"/>
      <c r="AL58" s="93"/>
      <c r="AM58" s="93"/>
      <c r="AN58" s="93"/>
      <c r="AO58" s="93"/>
      <c r="AP58" s="93"/>
      <c r="AQ58" s="93"/>
      <c r="AR58" s="93"/>
      <c r="AS58" s="85"/>
    </row>
    <row r="59" spans="1:45" ht="15" customHeight="1" x14ac:dyDescent="0.35">
      <c r="A59" s="93"/>
      <c r="B59" s="93"/>
      <c r="C59" s="93"/>
      <c r="D59" s="93"/>
      <c r="E59" s="93"/>
      <c r="F59" s="93"/>
      <c r="G59" s="93"/>
      <c r="H59" s="93"/>
      <c r="I59" s="93"/>
      <c r="J59" s="93"/>
      <c r="K59" s="93"/>
      <c r="L59" s="93"/>
      <c r="M59" s="93"/>
      <c r="N59" s="93"/>
      <c r="O59" s="93"/>
      <c r="P59" s="93"/>
      <c r="Q59" s="93"/>
      <c r="R59" s="93"/>
      <c r="S59" s="93"/>
      <c r="T59" s="93"/>
      <c r="U59" s="93"/>
      <c r="V59" s="93"/>
      <c r="W59" s="93"/>
      <c r="X59" s="93"/>
      <c r="Y59" s="93"/>
      <c r="Z59" s="93"/>
      <c r="AA59" s="93"/>
      <c r="AB59" s="93"/>
      <c r="AC59" s="93"/>
      <c r="AD59" s="93"/>
      <c r="AE59" s="93"/>
      <c r="AF59" s="93"/>
      <c r="AG59" s="93"/>
      <c r="AH59" s="93"/>
      <c r="AI59" s="93"/>
      <c r="AJ59" s="93"/>
      <c r="AK59" s="93"/>
      <c r="AL59" s="93"/>
      <c r="AM59" s="93"/>
      <c r="AN59" s="93"/>
      <c r="AO59" s="93"/>
      <c r="AP59" s="93"/>
      <c r="AQ59" s="93"/>
      <c r="AR59" s="93"/>
      <c r="AS59" s="85"/>
    </row>
    <row r="60" spans="1:45" ht="15" customHeight="1" x14ac:dyDescent="0.35">
      <c r="A60" s="93"/>
      <c r="B60" s="93"/>
      <c r="C60" s="93"/>
      <c r="D60" s="93"/>
      <c r="E60" s="93"/>
      <c r="F60" s="93"/>
      <c r="G60" s="93"/>
      <c r="H60" s="93"/>
      <c r="I60" s="93"/>
      <c r="J60" s="93"/>
      <c r="K60" s="93"/>
      <c r="L60" s="93"/>
      <c r="M60" s="93"/>
      <c r="N60" s="93"/>
      <c r="O60" s="93"/>
      <c r="P60" s="93"/>
      <c r="Q60" s="93"/>
      <c r="R60" s="93"/>
      <c r="S60" s="93"/>
      <c r="T60" s="93"/>
      <c r="U60" s="93"/>
      <c r="V60" s="93"/>
      <c r="W60" s="93"/>
      <c r="X60" s="93"/>
      <c r="Y60" s="93"/>
      <c r="Z60" s="93"/>
      <c r="AA60" s="93"/>
      <c r="AB60" s="93"/>
      <c r="AC60" s="93"/>
      <c r="AD60" s="93"/>
      <c r="AE60" s="93"/>
      <c r="AF60" s="93"/>
      <c r="AG60" s="93"/>
      <c r="AH60" s="93"/>
      <c r="AI60" s="93"/>
      <c r="AJ60" s="93"/>
      <c r="AK60" s="93"/>
      <c r="AL60" s="93"/>
      <c r="AM60" s="93"/>
      <c r="AN60" s="93"/>
      <c r="AO60" s="93"/>
      <c r="AP60" s="93"/>
      <c r="AQ60" s="93"/>
      <c r="AR60" s="93"/>
      <c r="AS60" s="85"/>
    </row>
    <row r="61" spans="1:45" ht="15" customHeight="1" x14ac:dyDescent="0.35">
      <c r="A61" s="93"/>
      <c r="B61" s="93"/>
      <c r="C61" s="93"/>
      <c r="D61" s="93"/>
      <c r="E61" s="93"/>
      <c r="F61" s="93"/>
      <c r="G61" s="93"/>
      <c r="H61" s="93"/>
      <c r="I61" s="93"/>
      <c r="J61" s="93"/>
      <c r="K61" s="93"/>
      <c r="L61" s="93"/>
      <c r="M61" s="93"/>
      <c r="N61" s="93"/>
      <c r="O61" s="93"/>
      <c r="P61" s="93"/>
      <c r="Q61" s="93"/>
      <c r="R61" s="93"/>
      <c r="S61" s="93"/>
      <c r="T61" s="93"/>
      <c r="U61" s="93"/>
      <c r="V61" s="93"/>
      <c r="W61" s="93"/>
      <c r="X61" s="93"/>
      <c r="Y61" s="93"/>
      <c r="Z61" s="93"/>
      <c r="AA61" s="93"/>
      <c r="AB61" s="93"/>
      <c r="AC61" s="93"/>
      <c r="AD61" s="93"/>
      <c r="AE61" s="93"/>
      <c r="AF61" s="93"/>
      <c r="AG61" s="93"/>
      <c r="AH61" s="93"/>
      <c r="AI61" s="93"/>
      <c r="AJ61" s="93"/>
      <c r="AK61" s="93"/>
      <c r="AL61" s="93"/>
      <c r="AM61" s="93"/>
      <c r="AN61" s="93"/>
      <c r="AO61" s="93"/>
      <c r="AP61" s="93"/>
      <c r="AQ61" s="93"/>
      <c r="AR61" s="93"/>
      <c r="AS61" s="85"/>
    </row>
    <row r="62" spans="1:45" ht="15" customHeight="1" x14ac:dyDescent="0.35">
      <c r="A62" s="93"/>
      <c r="B62" s="93"/>
      <c r="C62" s="93"/>
      <c r="D62" s="93"/>
      <c r="E62" s="93"/>
      <c r="F62" s="93"/>
      <c r="G62" s="93"/>
      <c r="H62" s="93"/>
      <c r="I62" s="93"/>
      <c r="J62" s="93"/>
      <c r="K62" s="93"/>
      <c r="L62" s="93"/>
      <c r="M62" s="93"/>
      <c r="N62" s="93"/>
      <c r="O62" s="93"/>
      <c r="P62" s="93"/>
      <c r="Q62" s="93"/>
      <c r="R62" s="93"/>
      <c r="S62" s="93"/>
      <c r="T62" s="93"/>
      <c r="U62" s="93"/>
      <c r="V62" s="93"/>
      <c r="W62" s="93"/>
      <c r="X62" s="93"/>
      <c r="Y62" s="93"/>
      <c r="Z62" s="93"/>
      <c r="AA62" s="93"/>
      <c r="AB62" s="93"/>
      <c r="AC62" s="93"/>
      <c r="AD62" s="93"/>
      <c r="AE62" s="93"/>
      <c r="AF62" s="93"/>
      <c r="AG62" s="93"/>
      <c r="AH62" s="93"/>
      <c r="AI62" s="93"/>
      <c r="AJ62" s="93"/>
      <c r="AK62" s="93"/>
      <c r="AL62" s="93"/>
      <c r="AM62" s="93"/>
      <c r="AN62" s="93"/>
      <c r="AO62" s="93"/>
      <c r="AP62" s="93"/>
      <c r="AQ62" s="93"/>
      <c r="AR62" s="93"/>
      <c r="AS62" s="85"/>
    </row>
    <row r="63" spans="1:45" ht="15" customHeight="1" x14ac:dyDescent="0.35">
      <c r="A63" s="93"/>
      <c r="B63" s="93"/>
      <c r="C63" s="93"/>
      <c r="D63" s="93"/>
      <c r="E63" s="93"/>
      <c r="F63" s="93"/>
      <c r="G63" s="93"/>
      <c r="H63" s="93"/>
      <c r="I63" s="93"/>
      <c r="J63" s="93"/>
      <c r="K63" s="93"/>
      <c r="L63" s="93"/>
      <c r="M63" s="93"/>
      <c r="N63" s="93"/>
      <c r="O63" s="93"/>
      <c r="P63" s="93"/>
      <c r="Q63" s="93"/>
      <c r="R63" s="93"/>
      <c r="S63" s="93"/>
      <c r="T63" s="93"/>
      <c r="U63" s="93"/>
      <c r="V63" s="93"/>
      <c r="W63" s="93"/>
      <c r="X63" s="93"/>
      <c r="Y63" s="93"/>
      <c r="Z63" s="93"/>
      <c r="AA63" s="93"/>
      <c r="AB63" s="93"/>
      <c r="AC63" s="93"/>
      <c r="AD63" s="93"/>
      <c r="AE63" s="93"/>
      <c r="AF63" s="93"/>
      <c r="AG63" s="93"/>
      <c r="AH63" s="93"/>
      <c r="AI63" s="93"/>
      <c r="AJ63" s="93"/>
      <c r="AK63" s="93"/>
      <c r="AL63" s="93"/>
      <c r="AM63" s="93"/>
      <c r="AN63" s="93"/>
      <c r="AO63" s="93"/>
      <c r="AP63" s="93"/>
      <c r="AQ63" s="93"/>
      <c r="AR63" s="93"/>
      <c r="AS63" s="85"/>
    </row>
    <row r="64" spans="1:45" ht="15" customHeight="1" x14ac:dyDescent="0.35">
      <c r="A64" s="93"/>
      <c r="B64" s="93"/>
      <c r="C64" s="93"/>
      <c r="D64" s="93"/>
      <c r="E64" s="93"/>
      <c r="F64" s="93"/>
      <c r="G64" s="93"/>
      <c r="H64" s="93"/>
      <c r="I64" s="93"/>
      <c r="J64" s="93"/>
      <c r="K64" s="93"/>
      <c r="L64" s="93"/>
      <c r="M64" s="93"/>
      <c r="N64" s="93"/>
      <c r="O64" s="93"/>
      <c r="P64" s="93"/>
      <c r="Q64" s="93"/>
      <c r="R64" s="93"/>
      <c r="S64" s="93"/>
      <c r="T64" s="93"/>
      <c r="U64" s="93"/>
      <c r="V64" s="93"/>
      <c r="W64" s="93"/>
      <c r="X64" s="93"/>
      <c r="Y64" s="93"/>
      <c r="Z64" s="93"/>
      <c r="AA64" s="93"/>
      <c r="AB64" s="93"/>
      <c r="AC64" s="93"/>
      <c r="AD64" s="93"/>
      <c r="AE64" s="93"/>
      <c r="AF64" s="93"/>
      <c r="AG64" s="93"/>
      <c r="AH64" s="93"/>
      <c r="AI64" s="93"/>
      <c r="AJ64" s="93"/>
      <c r="AK64" s="93"/>
      <c r="AL64" s="93"/>
      <c r="AM64" s="93"/>
      <c r="AN64" s="93"/>
      <c r="AO64" s="93"/>
      <c r="AP64" s="93"/>
      <c r="AQ64" s="93"/>
      <c r="AR64" s="93"/>
      <c r="AS64" s="85"/>
    </row>
    <row r="65" spans="1:45" ht="15" customHeight="1" x14ac:dyDescent="0.35">
      <c r="A65" s="93"/>
      <c r="B65" s="93"/>
      <c r="C65" s="93"/>
      <c r="D65" s="93"/>
      <c r="E65" s="93"/>
      <c r="F65" s="93"/>
      <c r="G65" s="93"/>
      <c r="H65" s="93"/>
      <c r="I65" s="93"/>
      <c r="J65" s="93"/>
      <c r="K65" s="93"/>
      <c r="L65" s="93"/>
      <c r="M65" s="93"/>
      <c r="N65" s="93"/>
      <c r="O65" s="93"/>
      <c r="P65" s="93"/>
      <c r="Q65" s="93"/>
      <c r="R65" s="93"/>
      <c r="S65" s="93"/>
      <c r="T65" s="93"/>
      <c r="U65" s="93"/>
      <c r="V65" s="93"/>
      <c r="W65" s="93"/>
      <c r="X65" s="93"/>
      <c r="Y65" s="93"/>
      <c r="Z65" s="93"/>
      <c r="AA65" s="93"/>
      <c r="AB65" s="93"/>
      <c r="AC65" s="93"/>
      <c r="AD65" s="93"/>
      <c r="AE65" s="93"/>
      <c r="AF65" s="93"/>
      <c r="AG65" s="93"/>
      <c r="AH65" s="93"/>
      <c r="AI65" s="93"/>
      <c r="AJ65" s="93"/>
      <c r="AK65" s="93"/>
      <c r="AL65" s="93"/>
      <c r="AM65" s="93"/>
      <c r="AN65" s="93"/>
      <c r="AO65" s="93"/>
      <c r="AP65" s="93"/>
      <c r="AQ65" s="93"/>
      <c r="AR65" s="93"/>
      <c r="AS65" s="85"/>
    </row>
    <row r="66" spans="1:45" ht="15" customHeight="1" x14ac:dyDescent="0.35">
      <c r="A66" s="93"/>
      <c r="B66" s="93"/>
      <c r="C66" s="93"/>
      <c r="D66" s="93"/>
      <c r="E66" s="93"/>
      <c r="F66" s="93"/>
      <c r="G66" s="93"/>
      <c r="H66" s="93"/>
      <c r="I66" s="93"/>
      <c r="J66" s="93"/>
      <c r="K66" s="93"/>
      <c r="L66" s="93"/>
      <c r="M66" s="93"/>
      <c r="N66" s="93"/>
      <c r="O66" s="93"/>
      <c r="P66" s="93"/>
      <c r="Q66" s="93"/>
      <c r="R66" s="93"/>
      <c r="S66" s="93"/>
      <c r="T66" s="93"/>
      <c r="U66" s="93"/>
      <c r="V66" s="93"/>
      <c r="W66" s="93"/>
      <c r="X66" s="93"/>
      <c r="Y66" s="93"/>
      <c r="Z66" s="93"/>
      <c r="AA66" s="93"/>
      <c r="AB66" s="93"/>
      <c r="AC66" s="93"/>
      <c r="AD66" s="93"/>
      <c r="AE66" s="93"/>
      <c r="AF66" s="93"/>
      <c r="AG66" s="93"/>
      <c r="AH66" s="93"/>
      <c r="AI66" s="93"/>
      <c r="AJ66" s="93"/>
      <c r="AK66" s="93"/>
      <c r="AL66" s="93"/>
      <c r="AM66" s="93"/>
      <c r="AN66" s="93"/>
      <c r="AO66" s="93"/>
      <c r="AP66" s="93"/>
      <c r="AQ66" s="93"/>
      <c r="AR66" s="93"/>
      <c r="AS66" s="85"/>
    </row>
    <row r="67" spans="1:45" ht="15" customHeight="1" x14ac:dyDescent="0.35">
      <c r="A67" s="93"/>
      <c r="B67" s="93"/>
      <c r="C67" s="93"/>
      <c r="D67" s="93"/>
      <c r="E67" s="93"/>
      <c r="F67" s="93"/>
      <c r="G67" s="93"/>
      <c r="H67" s="93"/>
      <c r="I67" s="93"/>
      <c r="J67" s="93"/>
      <c r="K67" s="93"/>
      <c r="L67" s="93"/>
      <c r="M67" s="93"/>
      <c r="N67" s="93"/>
      <c r="O67" s="93"/>
      <c r="P67" s="93"/>
      <c r="Q67" s="93"/>
      <c r="R67" s="93"/>
      <c r="S67" s="93"/>
      <c r="T67" s="93"/>
      <c r="U67" s="93"/>
      <c r="V67" s="93"/>
      <c r="W67" s="93"/>
      <c r="X67" s="93"/>
      <c r="Y67" s="93"/>
      <c r="Z67" s="93"/>
      <c r="AA67" s="93"/>
      <c r="AB67" s="93"/>
      <c r="AC67" s="93"/>
      <c r="AD67" s="93"/>
      <c r="AE67" s="93"/>
      <c r="AF67" s="93"/>
      <c r="AG67" s="93"/>
      <c r="AH67" s="93"/>
      <c r="AI67" s="93"/>
      <c r="AJ67" s="93"/>
      <c r="AK67" s="93"/>
      <c r="AL67" s="93"/>
      <c r="AM67" s="93"/>
      <c r="AN67" s="93"/>
      <c r="AO67" s="93"/>
      <c r="AP67" s="93"/>
      <c r="AQ67" s="93"/>
      <c r="AR67" s="93"/>
      <c r="AS67" s="85"/>
    </row>
    <row r="68" spans="1:45" ht="15" customHeight="1" x14ac:dyDescent="0.35">
      <c r="A68" s="93"/>
      <c r="B68" s="93"/>
      <c r="C68" s="93"/>
      <c r="D68" s="93"/>
      <c r="E68" s="93"/>
      <c r="F68" s="93"/>
      <c r="G68" s="93"/>
      <c r="H68" s="93"/>
      <c r="I68" s="93"/>
      <c r="J68" s="93"/>
      <c r="K68" s="93"/>
      <c r="L68" s="93"/>
      <c r="M68" s="93"/>
      <c r="N68" s="93"/>
      <c r="O68" s="93"/>
      <c r="P68" s="93"/>
      <c r="Q68" s="93"/>
      <c r="R68" s="93"/>
      <c r="S68" s="93"/>
      <c r="T68" s="93"/>
      <c r="U68" s="93"/>
      <c r="V68" s="93"/>
      <c r="W68" s="93"/>
      <c r="X68" s="93"/>
      <c r="Y68" s="93"/>
      <c r="Z68" s="93"/>
      <c r="AA68" s="93"/>
      <c r="AB68" s="93"/>
      <c r="AC68" s="93"/>
      <c r="AD68" s="93"/>
      <c r="AE68" s="93"/>
      <c r="AF68" s="93"/>
      <c r="AG68" s="93"/>
      <c r="AH68" s="93"/>
      <c r="AI68" s="93"/>
      <c r="AJ68" s="93"/>
      <c r="AK68" s="93"/>
      <c r="AL68" s="93"/>
      <c r="AM68" s="93"/>
      <c r="AN68" s="93"/>
      <c r="AO68" s="93"/>
      <c r="AP68" s="93"/>
      <c r="AQ68" s="93"/>
      <c r="AR68" s="93"/>
      <c r="AS68" s="85"/>
    </row>
    <row r="69" spans="1:45" ht="15" customHeight="1" x14ac:dyDescent="0.35">
      <c r="A69" s="93"/>
      <c r="B69" s="93"/>
      <c r="C69" s="93"/>
      <c r="D69" s="93"/>
      <c r="E69" s="93"/>
      <c r="F69" s="93"/>
      <c r="G69" s="93"/>
      <c r="H69" s="93"/>
      <c r="I69" s="93"/>
      <c r="J69" s="93"/>
      <c r="K69" s="93"/>
      <c r="L69" s="93"/>
      <c r="M69" s="93"/>
      <c r="N69" s="93"/>
      <c r="O69" s="93"/>
      <c r="P69" s="93"/>
      <c r="Q69" s="93"/>
      <c r="R69" s="93"/>
      <c r="S69" s="93"/>
      <c r="T69" s="93"/>
      <c r="U69" s="93"/>
      <c r="V69" s="93"/>
      <c r="W69" s="93"/>
      <c r="X69" s="93"/>
      <c r="Y69" s="93"/>
      <c r="Z69" s="93"/>
      <c r="AA69" s="93"/>
      <c r="AB69" s="93"/>
      <c r="AC69" s="93"/>
      <c r="AD69" s="93"/>
      <c r="AE69" s="93"/>
      <c r="AF69" s="93"/>
      <c r="AG69" s="93"/>
      <c r="AH69" s="93"/>
      <c r="AI69" s="93"/>
      <c r="AJ69" s="93"/>
      <c r="AK69" s="93"/>
      <c r="AL69" s="93"/>
      <c r="AM69" s="93"/>
      <c r="AN69" s="93"/>
      <c r="AO69" s="93"/>
      <c r="AP69" s="93"/>
      <c r="AQ69" s="93"/>
      <c r="AR69" s="93"/>
      <c r="AS69" s="85"/>
    </row>
    <row r="70" spans="1:45" ht="15" customHeight="1" x14ac:dyDescent="0.35">
      <c r="A70" s="93"/>
      <c r="B70" s="93"/>
      <c r="C70" s="93"/>
      <c r="D70" s="93"/>
      <c r="E70" s="93"/>
      <c r="F70" s="93"/>
      <c r="G70" s="93"/>
      <c r="H70" s="93"/>
      <c r="I70" s="93"/>
      <c r="J70" s="93"/>
      <c r="K70" s="93"/>
      <c r="L70" s="93"/>
      <c r="M70" s="93"/>
      <c r="N70" s="93"/>
      <c r="O70" s="93"/>
      <c r="P70" s="93"/>
      <c r="Q70" s="93"/>
      <c r="R70" s="93"/>
      <c r="S70" s="93"/>
      <c r="T70" s="93"/>
      <c r="U70" s="93"/>
      <c r="V70" s="93"/>
      <c r="W70" s="93"/>
      <c r="X70" s="93"/>
      <c r="Y70" s="93"/>
      <c r="Z70" s="93"/>
      <c r="AA70" s="93"/>
      <c r="AB70" s="93"/>
      <c r="AC70" s="93"/>
      <c r="AD70" s="93"/>
      <c r="AE70" s="93"/>
      <c r="AF70" s="93"/>
      <c r="AG70" s="93"/>
      <c r="AH70" s="93"/>
      <c r="AI70" s="93"/>
      <c r="AJ70" s="93"/>
      <c r="AK70" s="93"/>
      <c r="AL70" s="93"/>
      <c r="AM70" s="93"/>
      <c r="AN70" s="93"/>
      <c r="AO70" s="93"/>
      <c r="AP70" s="93"/>
      <c r="AQ70" s="93"/>
      <c r="AR70" s="93"/>
      <c r="AS70" s="85"/>
    </row>
    <row r="71" spans="1:45" ht="15" customHeight="1" x14ac:dyDescent="0.35">
      <c r="A71" s="93"/>
      <c r="B71" s="93"/>
      <c r="C71" s="93"/>
      <c r="D71" s="93"/>
      <c r="E71" s="93"/>
      <c r="F71" s="93"/>
      <c r="G71" s="93"/>
      <c r="H71" s="93"/>
      <c r="I71" s="93"/>
      <c r="J71" s="93"/>
      <c r="K71" s="93"/>
      <c r="L71" s="93"/>
      <c r="M71" s="93"/>
      <c r="N71" s="93"/>
      <c r="O71" s="93"/>
      <c r="P71" s="93"/>
      <c r="Q71" s="93"/>
      <c r="R71" s="93"/>
      <c r="S71" s="93"/>
      <c r="T71" s="93"/>
      <c r="U71" s="93"/>
      <c r="V71" s="93"/>
      <c r="W71" s="93"/>
      <c r="X71" s="93"/>
      <c r="Y71" s="93"/>
      <c r="Z71" s="93"/>
      <c r="AA71" s="93"/>
      <c r="AB71" s="93"/>
      <c r="AC71" s="93"/>
      <c r="AD71" s="93"/>
      <c r="AE71" s="93"/>
      <c r="AF71" s="93"/>
      <c r="AG71" s="93"/>
      <c r="AH71" s="93"/>
      <c r="AI71" s="93"/>
      <c r="AJ71" s="93"/>
      <c r="AK71" s="93"/>
      <c r="AL71" s="93"/>
      <c r="AM71" s="93"/>
      <c r="AN71" s="93"/>
      <c r="AO71" s="93"/>
      <c r="AP71" s="93"/>
      <c r="AQ71" s="93"/>
      <c r="AR71" s="93"/>
      <c r="AS71" s="85"/>
    </row>
    <row r="72" spans="1:45" ht="15" customHeight="1" x14ac:dyDescent="0.35">
      <c r="A72" s="93"/>
      <c r="B72" s="93"/>
      <c r="C72" s="93"/>
      <c r="D72" s="93"/>
      <c r="E72" s="93"/>
      <c r="F72" s="93"/>
      <c r="G72" s="93"/>
      <c r="H72" s="93"/>
      <c r="I72" s="93"/>
      <c r="J72" s="93"/>
      <c r="K72" s="93"/>
      <c r="L72" s="93"/>
      <c r="M72" s="93"/>
      <c r="N72" s="93"/>
      <c r="O72" s="93"/>
      <c r="P72" s="93"/>
      <c r="Q72" s="93"/>
      <c r="R72" s="93"/>
      <c r="S72" s="93"/>
      <c r="T72" s="93"/>
      <c r="U72" s="93"/>
      <c r="V72" s="93"/>
      <c r="W72" s="93"/>
      <c r="X72" s="93"/>
      <c r="Y72" s="93"/>
      <c r="Z72" s="93"/>
      <c r="AA72" s="93"/>
      <c r="AB72" s="93"/>
      <c r="AC72" s="93"/>
      <c r="AD72" s="93"/>
      <c r="AE72" s="93"/>
      <c r="AF72" s="93"/>
      <c r="AG72" s="93"/>
      <c r="AH72" s="93"/>
      <c r="AI72" s="93"/>
      <c r="AJ72" s="93"/>
      <c r="AK72" s="93"/>
      <c r="AL72" s="93"/>
      <c r="AM72" s="93"/>
      <c r="AN72" s="93"/>
      <c r="AO72" s="93"/>
      <c r="AP72" s="93"/>
      <c r="AQ72" s="93"/>
      <c r="AR72" s="93"/>
      <c r="AS72" s="85"/>
    </row>
    <row r="73" spans="1:45" ht="15" customHeight="1" x14ac:dyDescent="0.35">
      <c r="A73" s="93"/>
      <c r="B73" s="93"/>
      <c r="C73" s="93"/>
      <c r="D73" s="93"/>
      <c r="E73" s="93"/>
      <c r="F73" s="93"/>
      <c r="G73" s="93"/>
      <c r="H73" s="93"/>
      <c r="I73" s="93"/>
      <c r="J73" s="93"/>
      <c r="K73" s="93"/>
      <c r="L73" s="93"/>
      <c r="M73" s="93"/>
      <c r="N73" s="93"/>
      <c r="O73" s="93"/>
      <c r="P73" s="93"/>
      <c r="Q73" s="93"/>
      <c r="R73" s="93"/>
      <c r="S73" s="93"/>
      <c r="T73" s="93"/>
      <c r="U73" s="93"/>
      <c r="V73" s="93"/>
      <c r="W73" s="93"/>
      <c r="X73" s="93"/>
      <c r="Y73" s="93"/>
      <c r="Z73" s="93"/>
      <c r="AA73" s="93"/>
      <c r="AB73" s="93"/>
      <c r="AC73" s="93"/>
      <c r="AD73" s="93"/>
      <c r="AE73" s="93"/>
      <c r="AF73" s="93"/>
      <c r="AG73" s="93"/>
      <c r="AH73" s="93"/>
      <c r="AI73" s="93"/>
      <c r="AJ73" s="93"/>
      <c r="AK73" s="93"/>
      <c r="AL73" s="93"/>
      <c r="AM73" s="93"/>
      <c r="AN73" s="93"/>
      <c r="AO73" s="93"/>
      <c r="AP73" s="93"/>
      <c r="AQ73" s="93"/>
      <c r="AR73" s="93"/>
      <c r="AS73" s="85"/>
    </row>
    <row r="74" spans="1:45" ht="15" customHeight="1" x14ac:dyDescent="0.35">
      <c r="A74" s="93"/>
      <c r="B74" s="93"/>
      <c r="C74" s="93"/>
      <c r="D74" s="93"/>
      <c r="E74" s="93"/>
      <c r="F74" s="93"/>
      <c r="G74" s="93"/>
      <c r="H74" s="93"/>
      <c r="I74" s="93"/>
      <c r="J74" s="93"/>
      <c r="K74" s="93"/>
      <c r="L74" s="93"/>
      <c r="M74" s="93"/>
      <c r="N74" s="93"/>
      <c r="O74" s="93"/>
      <c r="P74" s="93"/>
      <c r="Q74" s="93"/>
      <c r="R74" s="93"/>
      <c r="S74" s="93"/>
      <c r="T74" s="93"/>
      <c r="U74" s="93"/>
      <c r="V74" s="93"/>
      <c r="W74" s="93"/>
      <c r="X74" s="93"/>
      <c r="Y74" s="93"/>
      <c r="Z74" s="93"/>
      <c r="AA74" s="93"/>
      <c r="AB74" s="93"/>
      <c r="AC74" s="93"/>
      <c r="AD74" s="93"/>
      <c r="AE74" s="93"/>
      <c r="AF74" s="93"/>
      <c r="AG74" s="93"/>
      <c r="AH74" s="93"/>
      <c r="AI74" s="93"/>
      <c r="AJ74" s="93"/>
      <c r="AK74" s="93"/>
      <c r="AL74" s="93"/>
      <c r="AM74" s="93"/>
      <c r="AN74" s="93"/>
      <c r="AO74" s="93"/>
      <c r="AP74" s="93"/>
      <c r="AQ74" s="93"/>
      <c r="AR74" s="93"/>
      <c r="AS74" s="85"/>
    </row>
    <row r="75" spans="1:45" ht="15" customHeight="1" x14ac:dyDescent="0.35">
      <c r="A75" s="93"/>
      <c r="B75" s="93"/>
      <c r="C75" s="93"/>
      <c r="D75" s="93"/>
      <c r="E75" s="93"/>
      <c r="F75" s="93"/>
      <c r="G75" s="93"/>
      <c r="H75" s="93"/>
      <c r="I75" s="93"/>
      <c r="J75" s="93"/>
      <c r="K75" s="93"/>
      <c r="L75" s="93"/>
      <c r="M75" s="93"/>
      <c r="N75" s="93"/>
      <c r="O75" s="93"/>
      <c r="P75" s="93"/>
      <c r="Q75" s="93"/>
      <c r="R75" s="93"/>
      <c r="S75" s="93"/>
      <c r="T75" s="93"/>
      <c r="U75" s="93"/>
      <c r="V75" s="93"/>
      <c r="W75" s="93"/>
      <c r="X75" s="93"/>
      <c r="Y75" s="93"/>
      <c r="Z75" s="93"/>
      <c r="AA75" s="93"/>
      <c r="AB75" s="93"/>
      <c r="AC75" s="93"/>
      <c r="AD75" s="93"/>
      <c r="AE75" s="93"/>
      <c r="AF75" s="93"/>
      <c r="AG75" s="93"/>
      <c r="AH75" s="93"/>
      <c r="AI75" s="93"/>
      <c r="AJ75" s="93"/>
      <c r="AK75" s="93"/>
      <c r="AL75" s="93"/>
      <c r="AM75" s="93"/>
      <c r="AN75" s="93"/>
      <c r="AO75" s="93"/>
      <c r="AP75" s="93"/>
      <c r="AQ75" s="93"/>
      <c r="AR75" s="93"/>
      <c r="AS75" s="85"/>
    </row>
    <row r="76" spans="1:45" ht="15" customHeight="1" x14ac:dyDescent="0.35">
      <c r="A76" s="93"/>
      <c r="B76" s="93"/>
      <c r="C76" s="93"/>
      <c r="D76" s="93"/>
      <c r="E76" s="93"/>
      <c r="F76" s="93"/>
      <c r="G76" s="93"/>
      <c r="H76" s="93"/>
      <c r="I76" s="93"/>
      <c r="J76" s="93"/>
      <c r="K76" s="93"/>
      <c r="L76" s="93"/>
      <c r="M76" s="93"/>
      <c r="N76" s="93"/>
      <c r="O76" s="93"/>
      <c r="P76" s="93"/>
      <c r="Q76" s="93"/>
      <c r="R76" s="93"/>
      <c r="S76" s="93"/>
      <c r="T76" s="93"/>
      <c r="U76" s="93"/>
      <c r="V76" s="93"/>
      <c r="W76" s="93"/>
      <c r="X76" s="93"/>
      <c r="Y76" s="93"/>
      <c r="Z76" s="93"/>
      <c r="AA76" s="93"/>
      <c r="AB76" s="93"/>
      <c r="AC76" s="93"/>
      <c r="AD76" s="93"/>
      <c r="AE76" s="93"/>
      <c r="AF76" s="93"/>
      <c r="AG76" s="93"/>
      <c r="AH76" s="93"/>
      <c r="AI76" s="93"/>
      <c r="AJ76" s="93"/>
      <c r="AK76" s="93"/>
      <c r="AL76" s="93"/>
      <c r="AM76" s="93"/>
      <c r="AN76" s="93"/>
      <c r="AO76" s="93"/>
      <c r="AP76" s="93"/>
      <c r="AQ76" s="93"/>
      <c r="AR76" s="93"/>
      <c r="AS76" s="85"/>
    </row>
    <row r="77" spans="1:45" ht="15" customHeight="1" x14ac:dyDescent="0.35">
      <c r="A77" s="93"/>
      <c r="B77" s="93"/>
      <c r="C77" s="93"/>
      <c r="D77" s="93"/>
      <c r="E77" s="93"/>
      <c r="F77" s="93"/>
      <c r="G77" s="93"/>
      <c r="H77" s="93"/>
      <c r="I77" s="93"/>
      <c r="J77" s="93"/>
      <c r="K77" s="93"/>
      <c r="L77" s="93"/>
      <c r="M77" s="93"/>
      <c r="N77" s="93"/>
      <c r="O77" s="93"/>
      <c r="P77" s="93"/>
      <c r="Q77" s="93"/>
      <c r="R77" s="93"/>
      <c r="S77" s="93"/>
      <c r="T77" s="93"/>
      <c r="U77" s="93"/>
      <c r="V77" s="93"/>
      <c r="W77" s="93"/>
      <c r="X77" s="93"/>
      <c r="Y77" s="93"/>
      <c r="Z77" s="93"/>
      <c r="AA77" s="93"/>
      <c r="AB77" s="93"/>
      <c r="AC77" s="93"/>
      <c r="AD77" s="93"/>
      <c r="AE77" s="93"/>
      <c r="AF77" s="93"/>
      <c r="AG77" s="93"/>
      <c r="AH77" s="93"/>
      <c r="AI77" s="93"/>
      <c r="AJ77" s="93"/>
      <c r="AK77" s="93"/>
      <c r="AL77" s="93"/>
      <c r="AM77" s="93"/>
      <c r="AN77" s="93"/>
      <c r="AO77" s="93"/>
      <c r="AP77" s="93"/>
      <c r="AQ77" s="93"/>
      <c r="AR77" s="93"/>
      <c r="AS77" s="85"/>
    </row>
    <row r="78" spans="1:45" ht="15" customHeight="1" x14ac:dyDescent="0.35">
      <c r="A78" s="93"/>
      <c r="B78" s="93"/>
      <c r="C78" s="93"/>
      <c r="D78" s="93"/>
      <c r="E78" s="93"/>
      <c r="F78" s="93"/>
      <c r="G78" s="93"/>
      <c r="H78" s="93"/>
      <c r="I78" s="93"/>
      <c r="J78" s="93"/>
      <c r="K78" s="93"/>
      <c r="L78" s="93"/>
      <c r="M78" s="93"/>
      <c r="N78" s="93"/>
      <c r="O78" s="93"/>
      <c r="P78" s="93"/>
      <c r="Q78" s="93"/>
      <c r="R78" s="93"/>
      <c r="S78" s="93"/>
      <c r="T78" s="93"/>
      <c r="U78" s="93"/>
      <c r="V78" s="93"/>
      <c r="W78" s="93"/>
      <c r="X78" s="93"/>
      <c r="Y78" s="93"/>
      <c r="Z78" s="93"/>
      <c r="AA78" s="93"/>
      <c r="AB78" s="93"/>
      <c r="AC78" s="93"/>
      <c r="AD78" s="93"/>
      <c r="AE78" s="93"/>
      <c r="AF78" s="93"/>
      <c r="AG78" s="93"/>
      <c r="AH78" s="93"/>
      <c r="AI78" s="93"/>
      <c r="AJ78" s="93"/>
      <c r="AK78" s="93"/>
      <c r="AL78" s="93"/>
      <c r="AM78" s="93"/>
      <c r="AN78" s="93"/>
      <c r="AO78" s="93"/>
      <c r="AP78" s="93"/>
      <c r="AQ78" s="93"/>
      <c r="AR78" s="93"/>
      <c r="AS78" s="85"/>
    </row>
    <row r="79" spans="1:45" ht="15" customHeight="1" x14ac:dyDescent="0.35">
      <c r="A79" s="93"/>
      <c r="B79" s="93"/>
      <c r="C79" s="93"/>
      <c r="D79" s="93"/>
      <c r="E79" s="93"/>
      <c r="F79" s="93"/>
      <c r="G79" s="93"/>
      <c r="H79" s="93"/>
      <c r="I79" s="93"/>
      <c r="J79" s="93"/>
      <c r="K79" s="93"/>
      <c r="L79" s="93"/>
      <c r="M79" s="93"/>
      <c r="N79" s="93"/>
      <c r="O79" s="93"/>
      <c r="P79" s="93"/>
      <c r="Q79" s="93"/>
      <c r="R79" s="93"/>
      <c r="S79" s="93"/>
      <c r="T79" s="93"/>
      <c r="U79" s="93"/>
      <c r="V79" s="93"/>
      <c r="W79" s="93"/>
      <c r="X79" s="93"/>
      <c r="Y79" s="93"/>
      <c r="Z79" s="93"/>
      <c r="AA79" s="93"/>
      <c r="AB79" s="93"/>
      <c r="AC79" s="93"/>
      <c r="AD79" s="93"/>
      <c r="AE79" s="93"/>
      <c r="AF79" s="93"/>
      <c r="AG79" s="93"/>
      <c r="AH79" s="93"/>
      <c r="AI79" s="93"/>
      <c r="AJ79" s="93"/>
      <c r="AK79" s="93"/>
      <c r="AL79" s="93"/>
      <c r="AM79" s="93"/>
      <c r="AN79" s="93"/>
      <c r="AO79" s="93"/>
      <c r="AP79" s="93"/>
      <c r="AQ79" s="93"/>
      <c r="AR79" s="93"/>
      <c r="AS79" s="85"/>
    </row>
    <row r="80" spans="1:45" ht="15" customHeight="1" x14ac:dyDescent="0.35">
      <c r="A80" s="93"/>
      <c r="B80" s="93"/>
      <c r="C80" s="93"/>
      <c r="D80" s="93"/>
      <c r="E80" s="93"/>
      <c r="F80" s="93"/>
      <c r="G80" s="93"/>
      <c r="H80" s="93"/>
      <c r="I80" s="93"/>
      <c r="J80" s="93"/>
      <c r="K80" s="93"/>
      <c r="L80" s="93"/>
      <c r="M80" s="93"/>
      <c r="N80" s="93"/>
      <c r="O80" s="93"/>
      <c r="P80" s="93"/>
      <c r="Q80" s="93"/>
      <c r="R80" s="93"/>
      <c r="S80" s="93"/>
      <c r="T80" s="93"/>
      <c r="U80" s="93"/>
      <c r="V80" s="93"/>
      <c r="W80" s="93"/>
      <c r="X80" s="93"/>
      <c r="Y80" s="93"/>
      <c r="Z80" s="93"/>
      <c r="AA80" s="93"/>
      <c r="AB80" s="93"/>
      <c r="AC80" s="93"/>
      <c r="AD80" s="93"/>
      <c r="AE80" s="93"/>
      <c r="AF80" s="93"/>
      <c r="AG80" s="93"/>
      <c r="AH80" s="93"/>
      <c r="AI80" s="93"/>
      <c r="AJ80" s="93"/>
      <c r="AK80" s="93"/>
      <c r="AL80" s="93"/>
      <c r="AM80" s="93"/>
      <c r="AN80" s="93"/>
      <c r="AO80" s="93"/>
      <c r="AP80" s="93"/>
      <c r="AQ80" s="93"/>
      <c r="AR80" s="93"/>
      <c r="AS80" s="85"/>
    </row>
    <row r="81" spans="1:45" ht="15" customHeight="1" x14ac:dyDescent="0.35">
      <c r="A81" s="93"/>
      <c r="B81" s="93"/>
      <c r="C81" s="93"/>
      <c r="D81" s="93"/>
      <c r="E81" s="93"/>
      <c r="F81" s="93"/>
      <c r="G81" s="93"/>
      <c r="H81" s="93"/>
      <c r="I81" s="93"/>
      <c r="J81" s="93"/>
      <c r="K81" s="93"/>
      <c r="L81" s="93"/>
      <c r="M81" s="93"/>
      <c r="N81" s="93"/>
      <c r="O81" s="93"/>
      <c r="P81" s="93"/>
      <c r="Q81" s="93"/>
      <c r="R81" s="93"/>
      <c r="S81" s="93"/>
      <c r="T81" s="93"/>
      <c r="U81" s="93"/>
      <c r="V81" s="93"/>
      <c r="W81" s="93"/>
      <c r="X81" s="93"/>
      <c r="Y81" s="93"/>
      <c r="Z81" s="93"/>
      <c r="AA81" s="93"/>
      <c r="AB81" s="93"/>
      <c r="AC81" s="93"/>
      <c r="AD81" s="93"/>
      <c r="AE81" s="93"/>
      <c r="AF81" s="93"/>
      <c r="AG81" s="93"/>
      <c r="AH81" s="93"/>
      <c r="AI81" s="93"/>
      <c r="AJ81" s="93"/>
      <c r="AK81" s="93"/>
      <c r="AL81" s="93"/>
      <c r="AM81" s="93"/>
      <c r="AN81" s="93"/>
      <c r="AO81" s="93"/>
      <c r="AP81" s="93"/>
      <c r="AQ81" s="93"/>
      <c r="AR81" s="93"/>
      <c r="AS81" s="85"/>
    </row>
    <row r="82" spans="1:45" ht="15" customHeight="1" x14ac:dyDescent="0.35">
      <c r="A82" s="93"/>
      <c r="B82" s="93"/>
      <c r="C82" s="93"/>
      <c r="D82" s="93"/>
      <c r="E82" s="93"/>
      <c r="F82" s="93"/>
      <c r="G82" s="93"/>
      <c r="H82" s="93"/>
      <c r="I82" s="93"/>
      <c r="J82" s="93"/>
      <c r="K82" s="93"/>
      <c r="L82" s="93"/>
      <c r="M82" s="93"/>
      <c r="N82" s="93"/>
      <c r="O82" s="93"/>
      <c r="P82" s="93"/>
      <c r="Q82" s="93"/>
      <c r="R82" s="93"/>
      <c r="S82" s="93"/>
      <c r="T82" s="93"/>
      <c r="U82" s="93"/>
      <c r="V82" s="93"/>
      <c r="W82" s="93"/>
      <c r="X82" s="93"/>
      <c r="Y82" s="93"/>
      <c r="Z82" s="93"/>
      <c r="AA82" s="93"/>
      <c r="AB82" s="93"/>
      <c r="AC82" s="93"/>
      <c r="AD82" s="93"/>
      <c r="AE82" s="93"/>
      <c r="AF82" s="93"/>
      <c r="AG82" s="93"/>
      <c r="AH82" s="93"/>
      <c r="AI82" s="93"/>
      <c r="AJ82" s="93"/>
      <c r="AK82" s="93"/>
      <c r="AL82" s="93"/>
      <c r="AM82" s="93"/>
      <c r="AN82" s="93"/>
      <c r="AO82" s="93"/>
      <c r="AP82" s="93"/>
      <c r="AQ82" s="93"/>
      <c r="AR82" s="93"/>
      <c r="AS82" s="85"/>
    </row>
    <row r="83" spans="1:45" ht="15" customHeight="1" x14ac:dyDescent="0.35">
      <c r="A83" s="93"/>
      <c r="B83" s="93"/>
      <c r="C83" s="93"/>
      <c r="D83" s="93"/>
      <c r="E83" s="93"/>
      <c r="F83" s="93"/>
      <c r="G83" s="93"/>
      <c r="H83" s="93"/>
      <c r="I83" s="93"/>
      <c r="J83" s="93"/>
      <c r="K83" s="93"/>
      <c r="L83" s="93"/>
      <c r="M83" s="93"/>
      <c r="N83" s="93"/>
      <c r="O83" s="93"/>
      <c r="P83" s="93"/>
      <c r="Q83" s="93"/>
      <c r="R83" s="93"/>
      <c r="S83" s="93"/>
      <c r="T83" s="93"/>
      <c r="U83" s="93"/>
      <c r="V83" s="93"/>
      <c r="W83" s="93"/>
      <c r="X83" s="93"/>
      <c r="Y83" s="93"/>
      <c r="Z83" s="93"/>
      <c r="AA83" s="93"/>
      <c r="AB83" s="93"/>
      <c r="AC83" s="93"/>
      <c r="AD83" s="93"/>
      <c r="AE83" s="93"/>
      <c r="AF83" s="93"/>
      <c r="AG83" s="93"/>
      <c r="AH83" s="93"/>
      <c r="AI83" s="93"/>
      <c r="AJ83" s="93"/>
      <c r="AK83" s="93"/>
      <c r="AL83" s="93"/>
      <c r="AM83" s="93"/>
      <c r="AN83" s="93"/>
      <c r="AO83" s="93"/>
      <c r="AP83" s="93"/>
      <c r="AQ83" s="93"/>
      <c r="AR83" s="93"/>
      <c r="AS83" s="85"/>
    </row>
    <row r="84" spans="1:45" ht="15" customHeight="1" x14ac:dyDescent="0.35">
      <c r="A84" s="93"/>
      <c r="B84" s="93"/>
      <c r="C84" s="93"/>
      <c r="D84" s="93"/>
      <c r="E84" s="93"/>
      <c r="F84" s="93"/>
      <c r="G84" s="93"/>
      <c r="H84" s="93"/>
      <c r="I84" s="93"/>
      <c r="J84" s="93"/>
      <c r="K84" s="93"/>
      <c r="L84" s="93"/>
      <c r="M84" s="93"/>
      <c r="N84" s="93"/>
      <c r="O84" s="93"/>
      <c r="P84" s="93"/>
      <c r="Q84" s="93"/>
      <c r="R84" s="93"/>
      <c r="S84" s="93"/>
      <c r="T84" s="93"/>
      <c r="U84" s="93"/>
      <c r="V84" s="93"/>
      <c r="W84" s="93"/>
      <c r="X84" s="93"/>
      <c r="Y84" s="93"/>
      <c r="Z84" s="93"/>
      <c r="AA84" s="93"/>
      <c r="AB84" s="93"/>
      <c r="AC84" s="93"/>
      <c r="AD84" s="93"/>
      <c r="AE84" s="93"/>
      <c r="AF84" s="93"/>
      <c r="AG84" s="93"/>
      <c r="AH84" s="93"/>
      <c r="AI84" s="93"/>
      <c r="AJ84" s="93"/>
      <c r="AK84" s="93"/>
      <c r="AL84" s="93"/>
      <c r="AM84" s="93"/>
      <c r="AN84" s="93"/>
      <c r="AO84" s="93"/>
      <c r="AP84" s="93"/>
      <c r="AQ84" s="93"/>
      <c r="AR84" s="93"/>
      <c r="AS84" s="85"/>
    </row>
    <row r="85" spans="1:45" ht="15" customHeight="1" x14ac:dyDescent="0.35">
      <c r="A85" s="93"/>
      <c r="B85" s="93"/>
      <c r="C85" s="93"/>
      <c r="D85" s="93"/>
      <c r="E85" s="93"/>
      <c r="F85" s="93"/>
      <c r="G85" s="93"/>
      <c r="H85" s="93"/>
      <c r="I85" s="93"/>
      <c r="J85" s="93"/>
      <c r="K85" s="93"/>
      <c r="L85" s="93"/>
      <c r="M85" s="93"/>
      <c r="N85" s="93"/>
      <c r="O85" s="93"/>
      <c r="P85" s="93"/>
      <c r="Q85" s="93"/>
      <c r="R85" s="93"/>
      <c r="S85" s="93"/>
      <c r="T85" s="93"/>
      <c r="U85" s="93"/>
      <c r="V85" s="93"/>
      <c r="W85" s="93"/>
      <c r="X85" s="93"/>
      <c r="Y85" s="93"/>
      <c r="Z85" s="93"/>
      <c r="AA85" s="93"/>
      <c r="AB85" s="93"/>
      <c r="AC85" s="93"/>
      <c r="AD85" s="93"/>
      <c r="AE85" s="93"/>
      <c r="AF85" s="93"/>
      <c r="AG85" s="93"/>
      <c r="AH85" s="93"/>
      <c r="AI85" s="93"/>
      <c r="AJ85" s="93"/>
      <c r="AK85" s="93"/>
      <c r="AL85" s="93"/>
      <c r="AM85" s="93"/>
      <c r="AN85" s="93"/>
      <c r="AO85" s="93"/>
      <c r="AP85" s="93"/>
      <c r="AQ85" s="93"/>
      <c r="AR85" s="93"/>
      <c r="AS85" s="85"/>
    </row>
    <row r="86" spans="1:45" ht="15" customHeight="1" x14ac:dyDescent="0.35">
      <c r="A86" s="93"/>
      <c r="B86" s="93"/>
      <c r="C86" s="93"/>
      <c r="D86" s="93"/>
      <c r="E86" s="93"/>
      <c r="F86" s="93"/>
      <c r="G86" s="93"/>
      <c r="H86" s="93"/>
      <c r="I86" s="93"/>
      <c r="J86" s="93"/>
      <c r="K86" s="93"/>
      <c r="L86" s="93"/>
      <c r="M86" s="93"/>
      <c r="N86" s="93"/>
      <c r="O86" s="93"/>
      <c r="P86" s="93"/>
      <c r="Q86" s="93"/>
      <c r="R86" s="93"/>
      <c r="S86" s="93"/>
      <c r="T86" s="93"/>
      <c r="U86" s="93"/>
      <c r="V86" s="93"/>
      <c r="W86" s="93"/>
      <c r="X86" s="93"/>
      <c r="Y86" s="93"/>
      <c r="Z86" s="93"/>
      <c r="AA86" s="93"/>
      <c r="AB86" s="93"/>
      <c r="AC86" s="93"/>
      <c r="AD86" s="93"/>
      <c r="AE86" s="93"/>
      <c r="AF86" s="93"/>
      <c r="AG86" s="93"/>
      <c r="AH86" s="93"/>
      <c r="AI86" s="93"/>
      <c r="AJ86" s="93"/>
      <c r="AK86" s="93"/>
      <c r="AL86" s="93"/>
      <c r="AM86" s="93"/>
      <c r="AN86" s="93"/>
      <c r="AO86" s="93"/>
      <c r="AP86" s="93"/>
      <c r="AQ86" s="93"/>
      <c r="AR86" s="93"/>
      <c r="AS86" s="85"/>
    </row>
    <row r="87" spans="1:45" ht="15" customHeight="1" x14ac:dyDescent="0.35">
      <c r="A87" s="93"/>
      <c r="B87" s="93"/>
      <c r="C87" s="93"/>
      <c r="D87" s="93"/>
      <c r="E87" s="93"/>
      <c r="F87" s="93"/>
      <c r="G87" s="93"/>
      <c r="H87" s="93"/>
      <c r="I87" s="93"/>
      <c r="J87" s="93"/>
      <c r="K87" s="93"/>
      <c r="L87" s="93"/>
      <c r="M87" s="93"/>
      <c r="N87" s="93"/>
      <c r="O87" s="93"/>
      <c r="P87" s="93"/>
      <c r="Q87" s="93"/>
      <c r="R87" s="93"/>
      <c r="S87" s="93"/>
      <c r="T87" s="93"/>
      <c r="U87" s="93"/>
      <c r="V87" s="93"/>
      <c r="W87" s="93"/>
      <c r="X87" s="93"/>
      <c r="Y87" s="93"/>
      <c r="Z87" s="93"/>
      <c r="AA87" s="93"/>
      <c r="AB87" s="93"/>
      <c r="AC87" s="93"/>
      <c r="AD87" s="93"/>
      <c r="AE87" s="93"/>
      <c r="AF87" s="93"/>
      <c r="AG87" s="93"/>
      <c r="AH87" s="93"/>
      <c r="AI87" s="93"/>
      <c r="AJ87" s="93"/>
      <c r="AK87" s="93"/>
      <c r="AL87" s="93"/>
      <c r="AM87" s="93"/>
      <c r="AN87" s="93"/>
      <c r="AO87" s="93"/>
      <c r="AP87" s="93"/>
      <c r="AQ87" s="93"/>
      <c r="AR87" s="93"/>
      <c r="AS87" s="85"/>
    </row>
    <row r="88" spans="1:45" ht="15" customHeight="1" x14ac:dyDescent="0.35">
      <c r="A88" s="93"/>
      <c r="B88" s="93"/>
      <c r="C88" s="93"/>
      <c r="D88" s="93"/>
      <c r="E88" s="93"/>
      <c r="F88" s="93"/>
      <c r="G88" s="93"/>
      <c r="H88" s="93"/>
      <c r="I88" s="93"/>
      <c r="J88" s="93"/>
      <c r="K88" s="93"/>
      <c r="L88" s="93"/>
      <c r="M88" s="93"/>
      <c r="N88" s="93"/>
      <c r="O88" s="93"/>
      <c r="P88" s="93"/>
      <c r="Q88" s="93"/>
      <c r="R88" s="93"/>
      <c r="S88" s="93"/>
      <c r="T88" s="93"/>
      <c r="U88" s="93"/>
      <c r="V88" s="93"/>
      <c r="W88" s="93"/>
      <c r="X88" s="93"/>
      <c r="Y88" s="93"/>
      <c r="Z88" s="93"/>
      <c r="AA88" s="93"/>
      <c r="AB88" s="93"/>
      <c r="AC88" s="93"/>
      <c r="AD88" s="93"/>
      <c r="AE88" s="93"/>
      <c r="AF88" s="93"/>
      <c r="AG88" s="93"/>
      <c r="AH88" s="93"/>
      <c r="AI88" s="93"/>
      <c r="AJ88" s="93"/>
      <c r="AK88" s="93"/>
      <c r="AL88" s="93"/>
      <c r="AM88" s="93"/>
      <c r="AN88" s="93"/>
      <c r="AO88" s="93"/>
      <c r="AP88" s="93"/>
      <c r="AQ88" s="93"/>
      <c r="AR88" s="93"/>
      <c r="AS88" s="85"/>
    </row>
    <row r="89" spans="1:45" ht="15" customHeight="1" x14ac:dyDescent="0.35">
      <c r="A89" s="93"/>
      <c r="B89" s="93"/>
      <c r="C89" s="93"/>
      <c r="D89" s="93"/>
      <c r="E89" s="93"/>
      <c r="F89" s="93"/>
      <c r="G89" s="93"/>
      <c r="H89" s="93"/>
      <c r="I89" s="93"/>
      <c r="J89" s="93"/>
      <c r="K89" s="93"/>
      <c r="L89" s="93"/>
      <c r="M89" s="93"/>
      <c r="N89" s="93"/>
      <c r="O89" s="93"/>
      <c r="P89" s="93"/>
      <c r="Q89" s="93"/>
      <c r="R89" s="93"/>
      <c r="S89" s="93"/>
      <c r="T89" s="93"/>
      <c r="U89" s="93"/>
      <c r="V89" s="93"/>
      <c r="W89" s="93"/>
      <c r="X89" s="93"/>
      <c r="Y89" s="93"/>
      <c r="Z89" s="93"/>
      <c r="AA89" s="93"/>
      <c r="AB89" s="93"/>
      <c r="AC89" s="93"/>
      <c r="AD89" s="93"/>
      <c r="AE89" s="93"/>
      <c r="AF89" s="93"/>
      <c r="AG89" s="93"/>
      <c r="AH89" s="93"/>
      <c r="AI89" s="93"/>
      <c r="AJ89" s="93"/>
      <c r="AK89" s="93"/>
      <c r="AL89" s="93"/>
      <c r="AM89" s="93"/>
      <c r="AN89" s="93"/>
      <c r="AO89" s="93"/>
      <c r="AP89" s="93"/>
      <c r="AQ89" s="93"/>
      <c r="AR89" s="93"/>
      <c r="AS89" s="85"/>
    </row>
    <row r="90" spans="1:45" ht="15" customHeight="1" x14ac:dyDescent="0.35">
      <c r="A90" s="93"/>
      <c r="B90" s="93"/>
      <c r="C90" s="93"/>
      <c r="D90" s="93"/>
      <c r="E90" s="93"/>
      <c r="F90" s="93"/>
      <c r="G90" s="93"/>
      <c r="H90" s="93"/>
      <c r="I90" s="93"/>
      <c r="J90" s="93"/>
      <c r="K90" s="93"/>
      <c r="L90" s="93"/>
      <c r="M90" s="93"/>
      <c r="N90" s="93"/>
      <c r="O90" s="93"/>
      <c r="P90" s="93"/>
      <c r="Q90" s="93"/>
      <c r="R90" s="93"/>
      <c r="S90" s="93"/>
      <c r="T90" s="93"/>
      <c r="U90" s="93"/>
      <c r="V90" s="93"/>
      <c r="W90" s="93"/>
      <c r="X90" s="93"/>
      <c r="Y90" s="93"/>
      <c r="Z90" s="93"/>
      <c r="AA90" s="93"/>
      <c r="AB90" s="93"/>
      <c r="AC90" s="93"/>
      <c r="AD90" s="93"/>
      <c r="AE90" s="93"/>
      <c r="AF90" s="93"/>
      <c r="AG90" s="93"/>
      <c r="AH90" s="93"/>
      <c r="AI90" s="93"/>
      <c r="AJ90" s="93"/>
      <c r="AK90" s="93"/>
      <c r="AL90" s="93"/>
      <c r="AM90" s="93"/>
      <c r="AN90" s="93"/>
      <c r="AO90" s="93"/>
      <c r="AP90" s="93"/>
      <c r="AQ90" s="93"/>
      <c r="AR90" s="93"/>
      <c r="AS90" s="85"/>
    </row>
    <row r="91" spans="1:45" ht="15" customHeight="1" x14ac:dyDescent="0.35">
      <c r="A91" s="93"/>
      <c r="B91" s="93"/>
      <c r="C91" s="93"/>
      <c r="D91" s="93"/>
      <c r="E91" s="93"/>
      <c r="F91" s="93"/>
      <c r="G91" s="93"/>
      <c r="H91" s="93"/>
      <c r="I91" s="93"/>
      <c r="J91" s="93"/>
      <c r="K91" s="93"/>
      <c r="L91" s="93"/>
      <c r="M91" s="93"/>
      <c r="N91" s="93"/>
      <c r="O91" s="93"/>
      <c r="P91" s="93"/>
      <c r="Q91" s="93"/>
      <c r="R91" s="93"/>
      <c r="S91" s="93"/>
      <c r="T91" s="93"/>
      <c r="U91" s="93"/>
      <c r="V91" s="93"/>
      <c r="W91" s="93"/>
      <c r="X91" s="93"/>
      <c r="Y91" s="93"/>
      <c r="Z91" s="93"/>
      <c r="AA91" s="93"/>
      <c r="AB91" s="93"/>
      <c r="AC91" s="93"/>
      <c r="AD91" s="93"/>
      <c r="AE91" s="93"/>
      <c r="AF91" s="93"/>
      <c r="AG91" s="93"/>
      <c r="AH91" s="93"/>
      <c r="AI91" s="93"/>
      <c r="AJ91" s="93"/>
      <c r="AK91" s="93"/>
      <c r="AL91" s="93"/>
      <c r="AM91" s="93"/>
      <c r="AN91" s="93"/>
      <c r="AO91" s="93"/>
      <c r="AP91" s="93"/>
      <c r="AQ91" s="93"/>
      <c r="AR91" s="93"/>
      <c r="AS91" s="85"/>
    </row>
    <row r="92" spans="1:45" ht="15" customHeight="1" x14ac:dyDescent="0.35">
      <c r="A92" s="93"/>
      <c r="B92" s="93"/>
      <c r="C92" s="93"/>
      <c r="D92" s="93"/>
      <c r="E92" s="93"/>
      <c r="F92" s="93"/>
      <c r="G92" s="93"/>
      <c r="H92" s="93"/>
      <c r="I92" s="93"/>
      <c r="J92" s="93"/>
      <c r="K92" s="93"/>
      <c r="L92" s="93"/>
      <c r="M92" s="93"/>
      <c r="N92" s="93"/>
      <c r="O92" s="93"/>
      <c r="P92" s="93"/>
      <c r="Q92" s="93"/>
      <c r="R92" s="93"/>
      <c r="S92" s="93"/>
      <c r="T92" s="93"/>
      <c r="U92" s="93"/>
      <c r="V92" s="93"/>
      <c r="W92" s="93"/>
      <c r="X92" s="93"/>
      <c r="Y92" s="93"/>
      <c r="Z92" s="93"/>
      <c r="AA92" s="93"/>
      <c r="AB92" s="93"/>
      <c r="AC92" s="93"/>
      <c r="AD92" s="93"/>
      <c r="AE92" s="93"/>
      <c r="AF92" s="93"/>
      <c r="AG92" s="93"/>
      <c r="AH92" s="93"/>
      <c r="AI92" s="93"/>
      <c r="AJ92" s="93"/>
      <c r="AK92" s="93"/>
      <c r="AL92" s="93"/>
      <c r="AM92" s="93"/>
      <c r="AN92" s="93"/>
      <c r="AO92" s="93"/>
      <c r="AP92" s="93"/>
      <c r="AQ92" s="93"/>
      <c r="AR92" s="93"/>
      <c r="AS92" s="85"/>
    </row>
    <row r="93" spans="1:45" ht="15" customHeight="1" x14ac:dyDescent="0.35">
      <c r="A93" s="93"/>
      <c r="B93" s="93"/>
      <c r="C93" s="93"/>
      <c r="D93" s="93"/>
      <c r="E93" s="93"/>
      <c r="F93" s="93"/>
      <c r="G93" s="93"/>
      <c r="H93" s="93"/>
      <c r="I93" s="93"/>
      <c r="J93" s="93"/>
      <c r="K93" s="93"/>
      <c r="L93" s="93"/>
      <c r="M93" s="93"/>
      <c r="N93" s="93"/>
      <c r="O93" s="93"/>
      <c r="P93" s="93"/>
      <c r="Q93" s="93"/>
      <c r="R93" s="93"/>
      <c r="S93" s="93"/>
      <c r="T93" s="93"/>
      <c r="U93" s="93"/>
      <c r="V93" s="93"/>
      <c r="W93" s="93"/>
      <c r="X93" s="93"/>
      <c r="Y93" s="93"/>
      <c r="Z93" s="93"/>
      <c r="AA93" s="93"/>
      <c r="AB93" s="93"/>
      <c r="AC93" s="93"/>
      <c r="AD93" s="93"/>
      <c r="AE93" s="93"/>
      <c r="AF93" s="93"/>
      <c r="AG93" s="93"/>
      <c r="AH93" s="93"/>
      <c r="AI93" s="93"/>
      <c r="AJ93" s="93"/>
      <c r="AK93" s="93"/>
      <c r="AL93" s="93"/>
      <c r="AM93" s="93"/>
      <c r="AN93" s="93"/>
      <c r="AO93" s="93"/>
      <c r="AP93" s="93"/>
      <c r="AQ93" s="93"/>
      <c r="AR93" s="93"/>
      <c r="AS93" s="85"/>
    </row>
    <row r="94" spans="1:45" ht="15" customHeight="1" x14ac:dyDescent="0.35">
      <c r="A94" s="93"/>
      <c r="B94" s="93"/>
      <c r="C94" s="93"/>
      <c r="D94" s="93"/>
      <c r="E94" s="93"/>
      <c r="F94" s="93"/>
      <c r="G94" s="93"/>
      <c r="H94" s="93"/>
      <c r="I94" s="93"/>
      <c r="J94" s="93"/>
      <c r="K94" s="93"/>
      <c r="L94" s="93"/>
      <c r="M94" s="93"/>
      <c r="N94" s="93"/>
      <c r="O94" s="93"/>
      <c r="P94" s="93"/>
      <c r="Q94" s="93"/>
      <c r="R94" s="93"/>
      <c r="S94" s="93"/>
      <c r="T94" s="93"/>
      <c r="U94" s="93"/>
      <c r="V94" s="93"/>
      <c r="W94" s="93"/>
      <c r="X94" s="93"/>
      <c r="Y94" s="93"/>
      <c r="Z94" s="93"/>
      <c r="AA94" s="93"/>
      <c r="AB94" s="93"/>
      <c r="AC94" s="93"/>
      <c r="AD94" s="93"/>
      <c r="AE94" s="93"/>
      <c r="AF94" s="93"/>
      <c r="AG94" s="93"/>
      <c r="AH94" s="93"/>
      <c r="AI94" s="93"/>
      <c r="AJ94" s="93"/>
      <c r="AK94" s="93"/>
      <c r="AL94" s="93"/>
      <c r="AM94" s="93"/>
      <c r="AN94" s="93"/>
      <c r="AO94" s="93"/>
      <c r="AP94" s="93"/>
      <c r="AQ94" s="93"/>
      <c r="AR94" s="93"/>
      <c r="AS94" s="85"/>
    </row>
    <row r="95" spans="1:45" ht="15" customHeight="1" x14ac:dyDescent="0.35">
      <c r="A95" s="93"/>
      <c r="B95" s="93"/>
      <c r="C95" s="93"/>
      <c r="D95" s="93"/>
      <c r="E95" s="93"/>
      <c r="F95" s="93"/>
      <c r="G95" s="93"/>
      <c r="H95" s="93"/>
      <c r="I95" s="93"/>
      <c r="J95" s="93"/>
      <c r="K95" s="93"/>
      <c r="L95" s="93"/>
      <c r="M95" s="93"/>
      <c r="N95" s="93"/>
      <c r="O95" s="93"/>
      <c r="P95" s="93"/>
      <c r="Q95" s="93"/>
      <c r="R95" s="93"/>
      <c r="S95" s="93"/>
      <c r="T95" s="93"/>
      <c r="U95" s="93"/>
      <c r="V95" s="93"/>
      <c r="W95" s="93"/>
      <c r="X95" s="93"/>
      <c r="Y95" s="93"/>
      <c r="Z95" s="93"/>
      <c r="AA95" s="93"/>
      <c r="AB95" s="93"/>
      <c r="AC95" s="93"/>
      <c r="AD95" s="93"/>
      <c r="AE95" s="93"/>
      <c r="AF95" s="93"/>
      <c r="AG95" s="93"/>
      <c r="AH95" s="93"/>
      <c r="AI95" s="93"/>
      <c r="AJ95" s="93"/>
      <c r="AK95" s="93"/>
      <c r="AL95" s="93"/>
      <c r="AM95" s="93"/>
      <c r="AN95" s="93"/>
      <c r="AO95" s="93"/>
      <c r="AP95" s="93"/>
      <c r="AQ95" s="93"/>
      <c r="AR95" s="93"/>
      <c r="AS95" s="85"/>
    </row>
    <row r="96" spans="1:45" ht="15" customHeight="1" x14ac:dyDescent="0.35">
      <c r="A96" s="93"/>
      <c r="B96" s="93"/>
      <c r="C96" s="93"/>
      <c r="D96" s="93"/>
      <c r="E96" s="93"/>
      <c r="F96" s="93"/>
      <c r="G96" s="93"/>
      <c r="H96" s="93"/>
      <c r="I96" s="93"/>
      <c r="J96" s="93"/>
      <c r="K96" s="93"/>
      <c r="L96" s="93"/>
      <c r="M96" s="93"/>
      <c r="N96" s="93"/>
      <c r="O96" s="93"/>
      <c r="P96" s="93"/>
      <c r="Q96" s="93"/>
      <c r="R96" s="93"/>
      <c r="S96" s="93"/>
      <c r="T96" s="93"/>
      <c r="U96" s="93"/>
      <c r="V96" s="93"/>
      <c r="W96" s="93"/>
      <c r="X96" s="93"/>
      <c r="Y96" s="93"/>
      <c r="Z96" s="93"/>
      <c r="AA96" s="93"/>
      <c r="AB96" s="93"/>
      <c r="AC96" s="93"/>
      <c r="AD96" s="93"/>
      <c r="AE96" s="93"/>
      <c r="AF96" s="93"/>
      <c r="AG96" s="93"/>
      <c r="AH96" s="93"/>
      <c r="AI96" s="93"/>
      <c r="AJ96" s="93"/>
      <c r="AK96" s="93"/>
      <c r="AL96" s="93"/>
      <c r="AM96" s="93"/>
      <c r="AN96" s="93"/>
      <c r="AO96" s="93"/>
      <c r="AP96" s="93"/>
      <c r="AQ96" s="93"/>
      <c r="AR96" s="93"/>
      <c r="AS96" s="85"/>
    </row>
    <row r="97" spans="1:44" ht="35.25" customHeight="1" x14ac:dyDescent="0.35">
      <c r="A97" s="93"/>
      <c r="B97" s="93"/>
      <c r="C97" s="93"/>
      <c r="D97" s="93"/>
      <c r="E97" s="93"/>
      <c r="F97" s="93"/>
      <c r="G97" s="93"/>
      <c r="H97" s="93"/>
      <c r="I97" s="93"/>
      <c r="J97" s="93"/>
      <c r="K97" s="93"/>
      <c r="L97" s="93"/>
      <c r="M97" s="93"/>
      <c r="N97" s="93"/>
      <c r="O97" s="93"/>
      <c r="P97" s="93"/>
      <c r="Q97" s="93"/>
      <c r="R97" s="93"/>
      <c r="S97" s="93"/>
      <c r="T97" s="93"/>
      <c r="U97" s="93"/>
      <c r="V97" s="93"/>
      <c r="W97" s="93"/>
      <c r="X97" s="93"/>
      <c r="Y97" s="93"/>
      <c r="Z97" s="93"/>
      <c r="AA97" s="93"/>
      <c r="AB97" s="93"/>
      <c r="AC97" s="93"/>
      <c r="AD97" s="93"/>
      <c r="AE97" s="93"/>
      <c r="AF97" s="93"/>
      <c r="AG97" s="93"/>
      <c r="AH97" s="93"/>
      <c r="AI97" s="93"/>
      <c r="AJ97" s="93"/>
      <c r="AK97" s="93"/>
      <c r="AL97" s="93"/>
      <c r="AM97" s="93"/>
      <c r="AN97" s="93"/>
      <c r="AO97" s="93"/>
      <c r="AP97" s="93"/>
      <c r="AQ97" s="93"/>
      <c r="AR97" s="93"/>
    </row>
    <row r="98" spans="1:44" ht="35.25" customHeight="1" x14ac:dyDescent="0.35">
      <c r="A98" s="93"/>
      <c r="B98" s="93"/>
      <c r="C98" s="93"/>
      <c r="D98" s="93"/>
      <c r="E98" s="93"/>
      <c r="F98" s="93"/>
      <c r="G98" s="93"/>
      <c r="H98" s="93"/>
      <c r="I98" s="93"/>
      <c r="J98" s="93"/>
      <c r="K98" s="93"/>
      <c r="L98" s="93"/>
      <c r="M98" s="93"/>
      <c r="N98" s="93"/>
      <c r="O98" s="93"/>
      <c r="P98" s="93"/>
      <c r="Q98" s="93"/>
      <c r="R98" s="93"/>
      <c r="S98" s="93"/>
      <c r="T98" s="93"/>
      <c r="U98" s="93"/>
      <c r="V98" s="93"/>
      <c r="W98" s="93"/>
      <c r="X98" s="93"/>
      <c r="Y98" s="93"/>
      <c r="Z98" s="93"/>
      <c r="AA98" s="93"/>
      <c r="AB98" s="93"/>
      <c r="AC98" s="93"/>
      <c r="AD98" s="93"/>
      <c r="AE98" s="93"/>
      <c r="AF98" s="93"/>
      <c r="AG98" s="93"/>
      <c r="AH98" s="93"/>
      <c r="AI98" s="93"/>
      <c r="AJ98" s="93"/>
      <c r="AK98" s="93"/>
      <c r="AL98" s="93"/>
      <c r="AM98" s="93"/>
      <c r="AN98" s="93"/>
      <c r="AO98" s="93"/>
      <c r="AP98" s="93"/>
      <c r="AQ98" s="93"/>
      <c r="AR98" s="93"/>
    </row>
    <row r="99" spans="1:44" ht="35.25" customHeight="1" x14ac:dyDescent="0.35">
      <c r="A99" s="93"/>
      <c r="B99" s="93"/>
      <c r="C99" s="93"/>
      <c r="D99" s="93"/>
      <c r="E99" s="93"/>
      <c r="F99" s="93"/>
      <c r="G99" s="93"/>
      <c r="H99" s="93"/>
      <c r="I99" s="93"/>
      <c r="J99" s="93"/>
      <c r="K99" s="93"/>
      <c r="L99" s="93"/>
      <c r="M99" s="93"/>
      <c r="N99" s="93"/>
      <c r="O99" s="93"/>
      <c r="P99" s="93"/>
      <c r="Q99" s="93"/>
      <c r="R99" s="93"/>
      <c r="S99" s="93"/>
      <c r="T99" s="93"/>
      <c r="U99" s="93"/>
      <c r="V99" s="93"/>
      <c r="W99" s="93"/>
      <c r="X99" s="93"/>
      <c r="Y99" s="93"/>
      <c r="Z99" s="93"/>
      <c r="AA99" s="93"/>
      <c r="AB99" s="93"/>
      <c r="AC99" s="93"/>
      <c r="AD99" s="93"/>
      <c r="AE99" s="93"/>
      <c r="AF99" s="93"/>
      <c r="AG99" s="93"/>
      <c r="AH99" s="93"/>
      <c r="AI99" s="93"/>
      <c r="AJ99" s="93"/>
      <c r="AK99" s="93"/>
      <c r="AL99" s="93"/>
      <c r="AM99" s="93"/>
      <c r="AN99" s="93"/>
      <c r="AO99" s="93"/>
      <c r="AP99" s="93"/>
      <c r="AQ99" s="93"/>
      <c r="AR99" s="93"/>
    </row>
    <row r="100" spans="1:44" ht="35.25" customHeight="1" x14ac:dyDescent="0.35">
      <c r="A100" s="93"/>
      <c r="B100" s="93"/>
      <c r="C100" s="93"/>
      <c r="D100" s="93"/>
      <c r="E100" s="93"/>
      <c r="F100" s="93"/>
      <c r="G100" s="93"/>
      <c r="H100" s="93"/>
      <c r="I100" s="93"/>
      <c r="J100" s="93"/>
      <c r="K100" s="93"/>
      <c r="L100" s="93"/>
      <c r="M100" s="93"/>
      <c r="N100" s="93"/>
      <c r="O100" s="93"/>
      <c r="P100" s="93"/>
      <c r="Q100" s="93"/>
      <c r="R100" s="93"/>
      <c r="S100" s="93"/>
      <c r="T100" s="93"/>
      <c r="U100" s="93"/>
      <c r="V100" s="93"/>
      <c r="W100" s="93"/>
      <c r="X100" s="93"/>
      <c r="Y100" s="93"/>
      <c r="Z100" s="93"/>
      <c r="AA100" s="93"/>
      <c r="AB100" s="93"/>
      <c r="AC100" s="93"/>
      <c r="AD100" s="93"/>
      <c r="AE100" s="93"/>
      <c r="AF100" s="93"/>
      <c r="AG100" s="93"/>
      <c r="AH100" s="93"/>
      <c r="AI100" s="93"/>
      <c r="AJ100" s="93"/>
      <c r="AK100" s="93"/>
      <c r="AL100" s="93"/>
      <c r="AM100" s="93"/>
      <c r="AN100" s="93"/>
      <c r="AO100" s="93"/>
      <c r="AP100" s="93"/>
      <c r="AQ100" s="93"/>
      <c r="AR100" s="93"/>
    </row>
    <row r="101" spans="1:44" ht="35.25" customHeight="1" x14ac:dyDescent="0.35">
      <c r="A101" s="91"/>
      <c r="B101" s="91"/>
      <c r="C101" s="91"/>
      <c r="D101" s="91"/>
      <c r="E101" s="91"/>
      <c r="F101" s="91"/>
      <c r="G101" s="91"/>
      <c r="H101" s="91"/>
      <c r="I101" s="91"/>
      <c r="J101" s="91"/>
      <c r="K101" s="91"/>
      <c r="L101" s="91"/>
      <c r="M101" s="91"/>
      <c r="N101" s="91"/>
      <c r="O101" s="91"/>
      <c r="P101" s="91"/>
      <c r="Q101" s="91"/>
      <c r="R101" s="91"/>
      <c r="S101" s="91"/>
      <c r="T101" s="91"/>
      <c r="U101" s="91"/>
      <c r="V101" s="91"/>
      <c r="W101" s="91"/>
      <c r="X101" s="91"/>
      <c r="Y101" s="91"/>
      <c r="Z101" s="91"/>
      <c r="AA101" s="91"/>
      <c r="AB101" s="91"/>
      <c r="AC101" s="91"/>
      <c r="AD101" s="91"/>
      <c r="AE101" s="91"/>
      <c r="AF101" s="91"/>
      <c r="AG101" s="91"/>
      <c r="AH101" s="91"/>
      <c r="AI101" s="91"/>
      <c r="AJ101" s="91"/>
      <c r="AK101" s="91"/>
      <c r="AL101" s="91"/>
      <c r="AM101" s="91"/>
      <c r="AN101" s="91"/>
      <c r="AO101" s="91"/>
      <c r="AP101" s="91"/>
      <c r="AQ101" s="91"/>
      <c r="AR101" s="91"/>
    </row>
    <row r="102" spans="1:44" ht="35.25" customHeight="1" x14ac:dyDescent="0.35">
      <c r="A102" s="91"/>
      <c r="B102" s="91"/>
      <c r="C102" s="91"/>
      <c r="D102" s="91"/>
      <c r="E102" s="91"/>
      <c r="F102" s="91"/>
      <c r="G102" s="91"/>
      <c r="H102" s="91"/>
      <c r="I102" s="91"/>
      <c r="J102" s="91"/>
      <c r="K102" s="91"/>
      <c r="L102" s="91"/>
      <c r="M102" s="91"/>
      <c r="N102" s="91"/>
      <c r="O102" s="91"/>
      <c r="P102" s="91"/>
      <c r="Q102" s="91"/>
      <c r="R102" s="91"/>
      <c r="S102" s="91"/>
      <c r="T102" s="91"/>
      <c r="U102" s="91"/>
      <c r="V102" s="91"/>
      <c r="W102" s="91"/>
      <c r="X102" s="91"/>
      <c r="Y102" s="91"/>
      <c r="Z102" s="91"/>
      <c r="AA102" s="91"/>
      <c r="AB102" s="91"/>
      <c r="AC102" s="91"/>
      <c r="AD102" s="91"/>
      <c r="AE102" s="91"/>
      <c r="AF102" s="91"/>
      <c r="AG102" s="91"/>
      <c r="AH102" s="91"/>
      <c r="AI102" s="91"/>
      <c r="AJ102" s="91"/>
      <c r="AK102" s="91"/>
      <c r="AL102" s="91"/>
      <c r="AM102" s="91"/>
      <c r="AN102" s="91"/>
      <c r="AO102" s="91"/>
      <c r="AP102" s="91"/>
      <c r="AQ102" s="91"/>
      <c r="AR102" s="91"/>
    </row>
    <row r="103" spans="1:44" ht="35.25" customHeight="1" x14ac:dyDescent="0.35">
      <c r="A103" s="91"/>
      <c r="B103" s="91"/>
      <c r="C103" s="91"/>
      <c r="D103" s="91"/>
      <c r="E103" s="91"/>
      <c r="F103" s="91"/>
      <c r="G103" s="91"/>
      <c r="H103" s="91"/>
      <c r="I103" s="91"/>
      <c r="J103" s="91"/>
      <c r="K103" s="91"/>
      <c r="L103" s="91"/>
      <c r="M103" s="91"/>
      <c r="N103" s="91"/>
      <c r="O103" s="91"/>
      <c r="P103" s="91"/>
      <c r="Q103" s="91"/>
      <c r="R103" s="91"/>
      <c r="S103" s="91"/>
      <c r="T103" s="91"/>
      <c r="U103" s="91"/>
      <c r="V103" s="91"/>
      <c r="W103" s="91"/>
      <c r="X103" s="91"/>
      <c r="Y103" s="91"/>
      <c r="Z103" s="91"/>
      <c r="AA103" s="91"/>
      <c r="AB103" s="91"/>
      <c r="AC103" s="91"/>
      <c r="AD103" s="91"/>
      <c r="AE103" s="91"/>
      <c r="AF103" s="91"/>
      <c r="AG103" s="91"/>
      <c r="AH103" s="91"/>
      <c r="AI103" s="91"/>
      <c r="AJ103" s="91"/>
      <c r="AK103" s="91"/>
      <c r="AL103" s="91"/>
      <c r="AM103" s="91"/>
      <c r="AN103" s="91"/>
      <c r="AO103" s="91"/>
      <c r="AP103" s="91"/>
      <c r="AQ103" s="91"/>
      <c r="AR103" s="91"/>
    </row>
    <row r="104" spans="1:44" ht="35.25" customHeight="1" x14ac:dyDescent="0.35">
      <c r="A104" s="91"/>
      <c r="B104" s="91"/>
      <c r="C104" s="91"/>
      <c r="D104" s="91"/>
      <c r="E104" s="91"/>
      <c r="F104" s="91"/>
      <c r="G104" s="91"/>
      <c r="H104" s="91"/>
      <c r="I104" s="91"/>
      <c r="J104" s="91"/>
      <c r="K104" s="91"/>
      <c r="L104" s="91"/>
      <c r="M104" s="91"/>
      <c r="N104" s="91"/>
      <c r="O104" s="91"/>
      <c r="P104" s="91"/>
      <c r="Q104" s="91"/>
      <c r="R104" s="91"/>
      <c r="S104" s="91"/>
      <c r="T104" s="91"/>
      <c r="U104" s="91"/>
      <c r="V104" s="91"/>
      <c r="W104" s="91"/>
      <c r="X104" s="91"/>
      <c r="Y104" s="91"/>
      <c r="Z104" s="91"/>
      <c r="AA104" s="91"/>
      <c r="AB104" s="91"/>
      <c r="AC104" s="91"/>
      <c r="AD104" s="91"/>
      <c r="AE104" s="91"/>
      <c r="AF104" s="91"/>
      <c r="AG104" s="91"/>
      <c r="AH104" s="91"/>
      <c r="AI104" s="91"/>
      <c r="AJ104" s="91"/>
      <c r="AK104" s="91"/>
      <c r="AL104" s="91"/>
      <c r="AM104" s="91"/>
      <c r="AN104" s="91"/>
      <c r="AO104" s="91"/>
      <c r="AP104" s="91"/>
      <c r="AQ104" s="91"/>
      <c r="AR104" s="91"/>
    </row>
    <row r="105" spans="1:44" ht="35.25" customHeight="1" x14ac:dyDescent="0.35">
      <c r="A105" s="91"/>
      <c r="B105" s="91"/>
      <c r="C105" s="91"/>
      <c r="D105" s="91"/>
      <c r="E105" s="91"/>
      <c r="F105" s="91"/>
      <c r="G105" s="91"/>
      <c r="H105" s="91"/>
      <c r="I105" s="91"/>
      <c r="J105" s="91"/>
      <c r="K105" s="91"/>
      <c r="L105" s="91"/>
      <c r="M105" s="91"/>
      <c r="N105" s="91"/>
      <c r="O105" s="91"/>
      <c r="P105" s="91"/>
      <c r="Q105" s="91"/>
      <c r="R105" s="91"/>
      <c r="S105" s="91"/>
      <c r="T105" s="91"/>
      <c r="U105" s="91"/>
      <c r="V105" s="91"/>
      <c r="W105" s="91"/>
      <c r="X105" s="91"/>
      <c r="Y105" s="91"/>
      <c r="Z105" s="91"/>
      <c r="AA105" s="91"/>
      <c r="AB105" s="91"/>
      <c r="AC105" s="91"/>
      <c r="AD105" s="91"/>
      <c r="AE105" s="91"/>
      <c r="AF105" s="91"/>
      <c r="AG105" s="91"/>
      <c r="AH105" s="91"/>
      <c r="AI105" s="91"/>
      <c r="AJ105" s="91"/>
      <c r="AK105" s="91"/>
      <c r="AL105" s="91"/>
      <c r="AM105" s="91"/>
      <c r="AN105" s="91"/>
      <c r="AO105" s="91"/>
      <c r="AP105" s="91"/>
      <c r="AQ105" s="91"/>
      <c r="AR105" s="91"/>
    </row>
    <row r="106" spans="1:44" ht="35.25" customHeight="1" x14ac:dyDescent="0.35">
      <c r="A106" s="91"/>
      <c r="B106" s="91"/>
      <c r="C106" s="91"/>
      <c r="D106" s="91"/>
      <c r="E106" s="91"/>
      <c r="F106" s="91"/>
      <c r="G106" s="91"/>
      <c r="H106" s="91"/>
      <c r="I106" s="91"/>
      <c r="J106" s="91"/>
      <c r="K106" s="91"/>
      <c r="L106" s="91"/>
      <c r="M106" s="91"/>
      <c r="N106" s="91"/>
      <c r="O106" s="91"/>
      <c r="P106" s="91"/>
      <c r="Q106" s="91"/>
      <c r="R106" s="91"/>
      <c r="S106" s="91"/>
      <c r="T106" s="91"/>
      <c r="U106" s="91"/>
      <c r="V106" s="91"/>
      <c r="W106" s="91"/>
      <c r="X106" s="91"/>
      <c r="Y106" s="91"/>
      <c r="Z106" s="91"/>
      <c r="AA106" s="91"/>
      <c r="AB106" s="91"/>
      <c r="AC106" s="91"/>
      <c r="AD106" s="91"/>
      <c r="AE106" s="91"/>
      <c r="AF106" s="91"/>
      <c r="AG106" s="91"/>
      <c r="AH106" s="91"/>
      <c r="AI106" s="91"/>
      <c r="AJ106" s="91"/>
      <c r="AK106" s="91"/>
      <c r="AL106" s="91"/>
      <c r="AM106" s="91"/>
      <c r="AN106" s="91"/>
      <c r="AO106" s="91"/>
      <c r="AP106" s="91"/>
      <c r="AQ106" s="91"/>
      <c r="AR106" s="91"/>
    </row>
    <row r="107" spans="1:44" ht="35.25" customHeight="1" x14ac:dyDescent="0.35">
      <c r="A107" s="91"/>
      <c r="B107" s="91"/>
      <c r="C107" s="91"/>
      <c r="D107" s="91"/>
      <c r="E107" s="91"/>
      <c r="F107" s="91"/>
      <c r="G107" s="91"/>
      <c r="H107" s="91"/>
      <c r="I107" s="91"/>
      <c r="J107" s="91"/>
      <c r="K107" s="91"/>
      <c r="L107" s="91"/>
      <c r="M107" s="91"/>
      <c r="N107" s="91"/>
      <c r="O107" s="91"/>
      <c r="P107" s="91"/>
      <c r="Q107" s="91"/>
      <c r="R107" s="91"/>
      <c r="S107" s="91"/>
      <c r="T107" s="91"/>
      <c r="U107" s="91"/>
      <c r="V107" s="91"/>
      <c r="W107" s="91"/>
      <c r="X107" s="91"/>
      <c r="Y107" s="91"/>
      <c r="Z107" s="91"/>
      <c r="AA107" s="91"/>
      <c r="AB107" s="91"/>
      <c r="AC107" s="91"/>
      <c r="AD107" s="91"/>
      <c r="AE107" s="91"/>
      <c r="AF107" s="91"/>
      <c r="AG107" s="91"/>
      <c r="AH107" s="91"/>
      <c r="AI107" s="91"/>
      <c r="AJ107" s="91"/>
      <c r="AK107" s="91"/>
      <c r="AL107" s="91"/>
      <c r="AM107" s="91"/>
      <c r="AN107" s="91"/>
      <c r="AO107" s="91"/>
      <c r="AP107" s="91"/>
      <c r="AQ107" s="91"/>
      <c r="AR107" s="91"/>
    </row>
    <row r="108" spans="1:44" ht="35.25" customHeight="1" x14ac:dyDescent="0.35">
      <c r="A108" s="91"/>
      <c r="B108" s="91"/>
      <c r="C108" s="91"/>
      <c r="D108" s="91"/>
      <c r="E108" s="91"/>
      <c r="F108" s="91"/>
      <c r="G108" s="91"/>
      <c r="H108" s="91"/>
      <c r="I108" s="91"/>
      <c r="J108" s="91"/>
      <c r="K108" s="91"/>
      <c r="L108" s="91"/>
      <c r="M108" s="91"/>
      <c r="N108" s="91"/>
      <c r="O108" s="91"/>
      <c r="P108" s="91"/>
      <c r="Q108" s="91"/>
      <c r="R108" s="91"/>
      <c r="S108" s="91"/>
      <c r="T108" s="91"/>
      <c r="U108" s="91"/>
      <c r="V108" s="91"/>
      <c r="W108" s="91"/>
      <c r="X108" s="91"/>
      <c r="Y108" s="91"/>
      <c r="Z108" s="91"/>
      <c r="AA108" s="91"/>
      <c r="AB108" s="91"/>
      <c r="AC108" s="91"/>
      <c r="AD108" s="91"/>
      <c r="AE108" s="91"/>
      <c r="AF108" s="91"/>
      <c r="AG108" s="91"/>
      <c r="AH108" s="91"/>
      <c r="AI108" s="91"/>
      <c r="AJ108" s="91"/>
      <c r="AK108" s="91"/>
      <c r="AL108" s="91"/>
      <c r="AM108" s="91"/>
      <c r="AN108" s="91"/>
      <c r="AO108" s="91"/>
      <c r="AP108" s="91"/>
      <c r="AQ108" s="91"/>
      <c r="AR108" s="91"/>
    </row>
    <row r="109" spans="1:44" ht="35.25" customHeight="1" x14ac:dyDescent="0.35">
      <c r="A109" s="91"/>
      <c r="B109" s="91"/>
      <c r="C109" s="91"/>
      <c r="D109" s="91"/>
      <c r="E109" s="91"/>
      <c r="F109" s="91"/>
      <c r="G109" s="91"/>
      <c r="H109" s="91"/>
      <c r="I109" s="91"/>
      <c r="J109" s="91"/>
      <c r="K109" s="91"/>
      <c r="L109" s="91"/>
      <c r="M109" s="91"/>
      <c r="N109" s="91"/>
      <c r="O109" s="91"/>
      <c r="P109" s="91"/>
      <c r="Q109" s="91"/>
      <c r="R109" s="91"/>
      <c r="S109" s="91"/>
      <c r="T109" s="91"/>
      <c r="U109" s="91"/>
      <c r="V109" s="91"/>
      <c r="W109" s="91"/>
      <c r="X109" s="91"/>
      <c r="Y109" s="91"/>
      <c r="Z109" s="91"/>
      <c r="AA109" s="91"/>
      <c r="AB109" s="91"/>
      <c r="AC109" s="91"/>
      <c r="AD109" s="91"/>
      <c r="AE109" s="91"/>
      <c r="AF109" s="91"/>
      <c r="AG109" s="91"/>
      <c r="AH109" s="91"/>
      <c r="AI109" s="91"/>
      <c r="AJ109" s="91"/>
      <c r="AK109" s="91"/>
      <c r="AL109" s="91"/>
      <c r="AM109" s="91"/>
      <c r="AN109" s="91"/>
      <c r="AO109" s="91"/>
      <c r="AP109" s="91"/>
      <c r="AQ109" s="91"/>
      <c r="AR109" s="91"/>
    </row>
    <row r="110" spans="1:44" ht="35.25" customHeight="1" x14ac:dyDescent="0.35">
      <c r="A110" s="91"/>
      <c r="B110" s="91"/>
      <c r="C110" s="91"/>
      <c r="D110" s="91"/>
      <c r="E110" s="91"/>
      <c r="F110" s="91"/>
      <c r="G110" s="91"/>
      <c r="H110" s="91"/>
      <c r="I110" s="91"/>
      <c r="J110" s="91"/>
      <c r="K110" s="91"/>
      <c r="L110" s="91"/>
      <c r="M110" s="91"/>
      <c r="N110" s="91"/>
      <c r="O110" s="91"/>
      <c r="P110" s="91"/>
      <c r="Q110" s="91"/>
      <c r="R110" s="91"/>
      <c r="S110" s="91"/>
      <c r="T110" s="91"/>
      <c r="U110" s="91"/>
      <c r="V110" s="91"/>
      <c r="W110" s="91"/>
      <c r="X110" s="91"/>
      <c r="Y110" s="91"/>
      <c r="Z110" s="91"/>
      <c r="AA110" s="91"/>
      <c r="AB110" s="91"/>
      <c r="AC110" s="91"/>
      <c r="AD110" s="91"/>
      <c r="AE110" s="91"/>
      <c r="AF110" s="91"/>
      <c r="AG110" s="91"/>
      <c r="AH110" s="91"/>
      <c r="AI110" s="91"/>
      <c r="AJ110" s="91"/>
      <c r="AK110" s="91"/>
      <c r="AL110" s="91"/>
      <c r="AM110" s="91"/>
      <c r="AN110" s="91"/>
      <c r="AO110" s="91"/>
      <c r="AP110" s="91"/>
      <c r="AQ110" s="91"/>
      <c r="AR110" s="91"/>
    </row>
    <row r="111" spans="1:44" ht="35.25" customHeight="1" x14ac:dyDescent="0.35">
      <c r="A111" s="91"/>
      <c r="B111" s="91"/>
      <c r="C111" s="91"/>
      <c r="D111" s="91"/>
      <c r="E111" s="91"/>
      <c r="F111" s="91"/>
      <c r="G111" s="91"/>
      <c r="H111" s="91"/>
      <c r="I111" s="91"/>
      <c r="J111" s="91"/>
      <c r="K111" s="91"/>
      <c r="L111" s="91"/>
      <c r="M111" s="91"/>
      <c r="N111" s="91"/>
      <c r="O111" s="91"/>
      <c r="P111" s="91"/>
      <c r="Q111" s="91"/>
      <c r="R111" s="91"/>
      <c r="S111" s="91"/>
      <c r="T111" s="91"/>
      <c r="U111" s="91"/>
      <c r="V111" s="91"/>
      <c r="W111" s="91"/>
      <c r="X111" s="91"/>
      <c r="Y111" s="91"/>
      <c r="Z111" s="91"/>
      <c r="AA111" s="91"/>
      <c r="AB111" s="91"/>
      <c r="AC111" s="91"/>
      <c r="AD111" s="91"/>
      <c r="AE111" s="91"/>
      <c r="AF111" s="91"/>
      <c r="AG111" s="91"/>
      <c r="AH111" s="91"/>
      <c r="AI111" s="91"/>
      <c r="AJ111" s="91"/>
      <c r="AK111" s="91"/>
      <c r="AL111" s="91"/>
      <c r="AM111" s="91"/>
      <c r="AN111" s="91"/>
      <c r="AO111" s="91"/>
      <c r="AP111" s="91"/>
      <c r="AQ111" s="91"/>
      <c r="AR111" s="91"/>
    </row>
    <row r="112" spans="1:44" ht="35.25" customHeight="1" x14ac:dyDescent="0.35">
      <c r="A112" s="91"/>
      <c r="B112" s="91"/>
      <c r="C112" s="91"/>
      <c r="D112" s="91"/>
      <c r="E112" s="91"/>
      <c r="F112" s="91"/>
      <c r="G112" s="91"/>
      <c r="H112" s="91"/>
      <c r="I112" s="91"/>
      <c r="J112" s="91"/>
      <c r="K112" s="91"/>
      <c r="L112" s="91"/>
      <c r="M112" s="91"/>
      <c r="N112" s="91"/>
      <c r="O112" s="91"/>
      <c r="P112" s="91"/>
      <c r="Q112" s="91"/>
      <c r="R112" s="91"/>
      <c r="S112" s="91"/>
      <c r="T112" s="91"/>
      <c r="U112" s="91"/>
      <c r="V112" s="91"/>
      <c r="W112" s="91"/>
      <c r="X112" s="91"/>
      <c r="Y112" s="91"/>
      <c r="Z112" s="91"/>
      <c r="AA112" s="91"/>
      <c r="AB112" s="91"/>
      <c r="AC112" s="91"/>
      <c r="AD112" s="91"/>
      <c r="AE112" s="91"/>
      <c r="AF112" s="91"/>
      <c r="AG112" s="91"/>
      <c r="AH112" s="91"/>
      <c r="AI112" s="91"/>
      <c r="AJ112" s="91"/>
      <c r="AK112" s="91"/>
      <c r="AL112" s="91"/>
      <c r="AM112" s="91"/>
      <c r="AN112" s="91"/>
      <c r="AO112" s="91"/>
      <c r="AP112" s="91"/>
      <c r="AQ112" s="91"/>
      <c r="AR112" s="91"/>
    </row>
    <row r="113" spans="1:44" ht="35.25" customHeight="1" x14ac:dyDescent="0.35">
      <c r="A113" s="91"/>
      <c r="B113" s="91"/>
      <c r="C113" s="91"/>
      <c r="D113" s="91"/>
      <c r="E113" s="91"/>
      <c r="F113" s="91"/>
      <c r="G113" s="91"/>
      <c r="H113" s="91"/>
      <c r="I113" s="91"/>
      <c r="J113" s="91"/>
      <c r="K113" s="91"/>
      <c r="L113" s="91"/>
      <c r="M113" s="91"/>
      <c r="N113" s="91"/>
      <c r="O113" s="91"/>
      <c r="P113" s="91"/>
      <c r="Q113" s="91"/>
      <c r="R113" s="91"/>
      <c r="S113" s="91"/>
      <c r="T113" s="91"/>
      <c r="U113" s="91"/>
      <c r="V113" s="91"/>
      <c r="W113" s="91"/>
      <c r="X113" s="91"/>
      <c r="Y113" s="91"/>
      <c r="Z113" s="91"/>
      <c r="AA113" s="91"/>
      <c r="AB113" s="91"/>
      <c r="AC113" s="91"/>
      <c r="AD113" s="91"/>
      <c r="AE113" s="91"/>
      <c r="AF113" s="91"/>
      <c r="AG113" s="91"/>
      <c r="AH113" s="91"/>
      <c r="AI113" s="91"/>
      <c r="AJ113" s="91"/>
      <c r="AK113" s="91"/>
      <c r="AL113" s="91"/>
      <c r="AM113" s="91"/>
      <c r="AN113" s="91"/>
      <c r="AO113" s="91"/>
      <c r="AP113" s="91"/>
      <c r="AQ113" s="91"/>
      <c r="AR113" s="91"/>
    </row>
    <row r="114" spans="1:44" ht="35.25" customHeight="1" x14ac:dyDescent="0.35">
      <c r="A114" s="91"/>
      <c r="B114" s="91"/>
      <c r="C114" s="91"/>
      <c r="D114" s="91"/>
      <c r="E114" s="91"/>
      <c r="F114" s="91"/>
      <c r="G114" s="91"/>
      <c r="H114" s="91"/>
      <c r="I114" s="91"/>
      <c r="J114" s="91"/>
      <c r="K114" s="91"/>
      <c r="L114" s="91"/>
      <c r="M114" s="91"/>
      <c r="N114" s="91"/>
      <c r="O114" s="91"/>
      <c r="P114" s="91"/>
      <c r="Q114" s="91"/>
      <c r="R114" s="91"/>
      <c r="S114" s="91"/>
      <c r="T114" s="91"/>
      <c r="U114" s="91"/>
      <c r="V114" s="91"/>
      <c r="W114" s="91"/>
      <c r="X114" s="91"/>
      <c r="Y114" s="91"/>
      <c r="Z114" s="91"/>
      <c r="AA114" s="91"/>
      <c r="AB114" s="91"/>
      <c r="AC114" s="91"/>
      <c r="AD114" s="91"/>
      <c r="AE114" s="91"/>
      <c r="AF114" s="91"/>
      <c r="AG114" s="91"/>
      <c r="AH114" s="91"/>
      <c r="AI114" s="91"/>
      <c r="AJ114" s="91"/>
      <c r="AK114" s="91"/>
      <c r="AL114" s="91"/>
      <c r="AM114" s="91"/>
      <c r="AN114" s="91"/>
      <c r="AO114" s="91"/>
      <c r="AP114" s="91"/>
      <c r="AQ114" s="91"/>
      <c r="AR114" s="91"/>
    </row>
    <row r="115" spans="1:44" ht="35.25" customHeight="1" x14ac:dyDescent="0.35">
      <c r="A115" s="91"/>
      <c r="B115" s="91"/>
      <c r="C115" s="91"/>
      <c r="D115" s="91"/>
      <c r="E115" s="91"/>
      <c r="F115" s="91"/>
      <c r="G115" s="91"/>
      <c r="H115" s="91"/>
      <c r="I115" s="91"/>
      <c r="J115" s="91"/>
      <c r="K115" s="91"/>
      <c r="L115" s="91"/>
      <c r="M115" s="91"/>
      <c r="N115" s="91"/>
      <c r="O115" s="91"/>
      <c r="P115" s="91"/>
      <c r="Q115" s="91"/>
      <c r="R115" s="91"/>
      <c r="S115" s="91"/>
      <c r="T115" s="91"/>
      <c r="U115" s="91"/>
      <c r="V115" s="91"/>
      <c r="W115" s="91"/>
      <c r="X115" s="91"/>
      <c r="Y115" s="91"/>
      <c r="Z115" s="91"/>
      <c r="AA115" s="91"/>
      <c r="AB115" s="91"/>
      <c r="AC115" s="91"/>
      <c r="AD115" s="91"/>
      <c r="AE115" s="91"/>
      <c r="AF115" s="91"/>
      <c r="AG115" s="91"/>
      <c r="AH115" s="91"/>
      <c r="AI115" s="91"/>
      <c r="AJ115" s="91"/>
      <c r="AK115" s="91"/>
      <c r="AL115" s="91"/>
      <c r="AM115" s="91"/>
      <c r="AN115" s="91"/>
      <c r="AO115" s="91"/>
      <c r="AP115" s="91"/>
      <c r="AQ115" s="91"/>
      <c r="AR115" s="91"/>
    </row>
    <row r="116" spans="1:44" ht="35.25" customHeight="1" x14ac:dyDescent="0.35">
      <c r="A116" s="91"/>
      <c r="B116" s="91"/>
      <c r="C116" s="91"/>
      <c r="D116" s="91"/>
      <c r="E116" s="91"/>
      <c r="F116" s="91"/>
      <c r="G116" s="91"/>
      <c r="H116" s="91"/>
      <c r="I116" s="91"/>
      <c r="J116" s="91"/>
      <c r="K116" s="91"/>
      <c r="L116" s="91"/>
      <c r="M116" s="91"/>
      <c r="N116" s="91"/>
      <c r="O116" s="91"/>
      <c r="P116" s="91"/>
      <c r="Q116" s="91"/>
      <c r="R116" s="91"/>
      <c r="S116" s="91"/>
      <c r="T116" s="91"/>
      <c r="U116" s="91"/>
      <c r="V116" s="91"/>
      <c r="W116" s="91"/>
      <c r="X116" s="91"/>
      <c r="Y116" s="91"/>
      <c r="Z116" s="91"/>
      <c r="AA116" s="91"/>
      <c r="AB116" s="91"/>
      <c r="AC116" s="91"/>
      <c r="AD116" s="91"/>
      <c r="AE116" s="91"/>
      <c r="AF116" s="91"/>
      <c r="AG116" s="91"/>
      <c r="AH116" s="91"/>
      <c r="AI116" s="91"/>
      <c r="AJ116" s="91"/>
      <c r="AK116" s="91"/>
      <c r="AL116" s="91"/>
      <c r="AM116" s="91"/>
      <c r="AN116" s="91"/>
      <c r="AO116" s="91"/>
      <c r="AP116" s="91"/>
      <c r="AQ116" s="91"/>
      <c r="AR116" s="91"/>
    </row>
    <row r="117" spans="1:44" ht="35.25" customHeight="1" x14ac:dyDescent="0.35">
      <c r="A117" s="91"/>
      <c r="B117" s="91"/>
      <c r="C117" s="91"/>
      <c r="D117" s="91"/>
      <c r="E117" s="91"/>
      <c r="F117" s="91"/>
      <c r="G117" s="91"/>
      <c r="H117" s="91"/>
      <c r="I117" s="91"/>
      <c r="J117" s="91"/>
      <c r="K117" s="91"/>
      <c r="L117" s="91"/>
      <c r="M117" s="91"/>
      <c r="N117" s="91"/>
      <c r="O117" s="91"/>
      <c r="P117" s="91"/>
      <c r="Q117" s="91"/>
      <c r="R117" s="91"/>
      <c r="S117" s="91"/>
      <c r="T117" s="91"/>
      <c r="U117" s="91"/>
      <c r="V117" s="91"/>
      <c r="W117" s="91"/>
      <c r="X117" s="91"/>
      <c r="Y117" s="91"/>
      <c r="Z117" s="91"/>
      <c r="AA117" s="91"/>
      <c r="AB117" s="91"/>
      <c r="AC117" s="91"/>
      <c r="AD117" s="91"/>
      <c r="AE117" s="91"/>
      <c r="AF117" s="91"/>
      <c r="AG117" s="91"/>
      <c r="AH117" s="91"/>
      <c r="AI117" s="91"/>
      <c r="AJ117" s="91"/>
      <c r="AK117" s="91"/>
      <c r="AL117" s="91"/>
      <c r="AM117" s="91"/>
      <c r="AN117" s="91"/>
      <c r="AO117" s="91"/>
      <c r="AP117" s="91"/>
      <c r="AQ117" s="91"/>
      <c r="AR117" s="91"/>
    </row>
    <row r="118" spans="1:44" ht="35.25" customHeight="1" x14ac:dyDescent="0.35">
      <c r="A118" s="91"/>
      <c r="B118" s="91"/>
      <c r="C118" s="91"/>
      <c r="D118" s="91"/>
      <c r="E118" s="91"/>
      <c r="F118" s="91"/>
      <c r="G118" s="91"/>
      <c r="H118" s="91"/>
      <c r="I118" s="91"/>
      <c r="J118" s="91"/>
      <c r="K118" s="91"/>
      <c r="L118" s="91"/>
      <c r="M118" s="91"/>
      <c r="N118" s="91"/>
      <c r="O118" s="91"/>
      <c r="P118" s="91"/>
      <c r="Q118" s="91"/>
      <c r="R118" s="91"/>
      <c r="S118" s="91"/>
      <c r="T118" s="91"/>
      <c r="U118" s="91"/>
      <c r="V118" s="91"/>
      <c r="W118" s="91"/>
      <c r="X118" s="91"/>
      <c r="Y118" s="91"/>
      <c r="Z118" s="91"/>
      <c r="AA118" s="91"/>
      <c r="AB118" s="91"/>
      <c r="AC118" s="91"/>
      <c r="AD118" s="91"/>
      <c r="AE118" s="91"/>
      <c r="AF118" s="91"/>
      <c r="AG118" s="91"/>
      <c r="AH118" s="91"/>
      <c r="AI118" s="91"/>
      <c r="AJ118" s="91"/>
      <c r="AK118" s="91"/>
      <c r="AL118" s="91"/>
      <c r="AM118" s="91"/>
      <c r="AN118" s="91"/>
      <c r="AO118" s="91"/>
      <c r="AP118" s="91"/>
      <c r="AQ118" s="91"/>
      <c r="AR118" s="91"/>
    </row>
    <row r="119" spans="1:44" ht="35.25" customHeight="1" x14ac:dyDescent="0.35">
      <c r="A119" s="91"/>
      <c r="B119" s="91"/>
      <c r="C119" s="91"/>
      <c r="D119" s="91"/>
      <c r="E119" s="91"/>
      <c r="F119" s="91"/>
      <c r="G119" s="91"/>
      <c r="H119" s="91"/>
      <c r="I119" s="91"/>
      <c r="J119" s="91"/>
      <c r="K119" s="91"/>
      <c r="L119" s="91"/>
      <c r="M119" s="91"/>
      <c r="N119" s="91"/>
      <c r="O119" s="91"/>
      <c r="P119" s="91"/>
      <c r="Q119" s="91"/>
      <c r="R119" s="91"/>
      <c r="S119" s="91"/>
      <c r="T119" s="91"/>
      <c r="U119" s="91"/>
      <c r="V119" s="91"/>
      <c r="W119" s="91"/>
      <c r="X119" s="91"/>
      <c r="Y119" s="91"/>
      <c r="Z119" s="91"/>
      <c r="AA119" s="91"/>
      <c r="AB119" s="91"/>
      <c r="AC119" s="91"/>
      <c r="AD119" s="91"/>
      <c r="AE119" s="91"/>
      <c r="AF119" s="91"/>
      <c r="AG119" s="91"/>
      <c r="AH119" s="91"/>
      <c r="AI119" s="91"/>
      <c r="AJ119" s="91"/>
      <c r="AK119" s="91"/>
      <c r="AL119" s="91"/>
      <c r="AM119" s="91"/>
      <c r="AN119" s="91"/>
      <c r="AO119" s="91"/>
      <c r="AP119" s="91"/>
      <c r="AQ119" s="91"/>
      <c r="AR119" s="91"/>
    </row>
    <row r="120" spans="1:44" ht="35.25" customHeight="1" x14ac:dyDescent="0.35">
      <c r="A120" s="91"/>
      <c r="B120" s="91"/>
      <c r="C120" s="91"/>
      <c r="D120" s="91"/>
      <c r="E120" s="91"/>
      <c r="F120" s="91"/>
      <c r="G120" s="91"/>
      <c r="H120" s="91"/>
      <c r="I120" s="91"/>
      <c r="J120" s="91"/>
      <c r="K120" s="91"/>
      <c r="L120" s="91"/>
      <c r="M120" s="91"/>
      <c r="N120" s="91"/>
      <c r="O120" s="91"/>
      <c r="P120" s="91"/>
      <c r="Q120" s="91"/>
      <c r="R120" s="91"/>
      <c r="S120" s="91"/>
      <c r="T120" s="91"/>
      <c r="U120" s="91"/>
      <c r="V120" s="91"/>
      <c r="W120" s="91"/>
      <c r="X120" s="91"/>
      <c r="Y120" s="91"/>
      <c r="Z120" s="91"/>
      <c r="AA120" s="91"/>
      <c r="AB120" s="91"/>
      <c r="AC120" s="91"/>
      <c r="AD120" s="91"/>
      <c r="AE120" s="91"/>
      <c r="AF120" s="91"/>
      <c r="AG120" s="91"/>
      <c r="AH120" s="91"/>
      <c r="AI120" s="91"/>
      <c r="AJ120" s="91"/>
      <c r="AK120" s="91"/>
      <c r="AL120" s="91"/>
      <c r="AM120" s="91"/>
      <c r="AN120" s="91"/>
      <c r="AO120" s="91"/>
      <c r="AP120" s="91"/>
      <c r="AQ120" s="91"/>
      <c r="AR120" s="91"/>
    </row>
    <row r="121" spans="1:44" ht="35.25" customHeight="1" x14ac:dyDescent="0.35">
      <c r="A121" s="91"/>
      <c r="B121" s="91"/>
      <c r="C121" s="91"/>
      <c r="D121" s="91"/>
      <c r="E121" s="91"/>
      <c r="F121" s="91"/>
      <c r="G121" s="91"/>
      <c r="H121" s="91"/>
      <c r="I121" s="91"/>
      <c r="J121" s="91"/>
      <c r="K121" s="91"/>
      <c r="L121" s="91"/>
      <c r="M121" s="91"/>
      <c r="N121" s="91"/>
      <c r="O121" s="91"/>
      <c r="P121" s="91"/>
      <c r="Q121" s="91"/>
      <c r="R121" s="91"/>
      <c r="S121" s="91"/>
      <c r="T121" s="91"/>
      <c r="U121" s="91"/>
      <c r="V121" s="91"/>
      <c r="W121" s="91"/>
      <c r="X121" s="91"/>
      <c r="Y121" s="91"/>
      <c r="Z121" s="91"/>
      <c r="AA121" s="91"/>
      <c r="AB121" s="91"/>
      <c r="AC121" s="91"/>
      <c r="AD121" s="91"/>
      <c r="AE121" s="91"/>
      <c r="AF121" s="91"/>
      <c r="AG121" s="91"/>
      <c r="AH121" s="91"/>
      <c r="AI121" s="91"/>
      <c r="AJ121" s="91"/>
      <c r="AK121" s="91"/>
      <c r="AL121" s="91"/>
      <c r="AM121" s="91"/>
      <c r="AN121" s="91"/>
      <c r="AO121" s="91"/>
      <c r="AP121" s="91"/>
      <c r="AQ121" s="91"/>
      <c r="AR121" s="91"/>
    </row>
    <row r="122" spans="1:44" ht="35.25" customHeight="1" x14ac:dyDescent="0.35">
      <c r="A122" s="91"/>
      <c r="B122" s="91"/>
      <c r="C122" s="91"/>
      <c r="D122" s="91"/>
      <c r="E122" s="91"/>
      <c r="F122" s="91"/>
      <c r="G122" s="91"/>
      <c r="H122" s="91"/>
      <c r="I122" s="91"/>
      <c r="J122" s="91"/>
      <c r="K122" s="91"/>
      <c r="L122" s="91"/>
      <c r="M122" s="91"/>
      <c r="N122" s="91"/>
      <c r="O122" s="91"/>
      <c r="P122" s="91"/>
      <c r="Q122" s="91"/>
      <c r="R122" s="91"/>
      <c r="S122" s="91"/>
      <c r="T122" s="91"/>
      <c r="U122" s="91"/>
      <c r="V122" s="91"/>
      <c r="W122" s="91"/>
      <c r="X122" s="91"/>
      <c r="Y122" s="91"/>
      <c r="Z122" s="91"/>
      <c r="AA122" s="91"/>
      <c r="AB122" s="91"/>
      <c r="AC122" s="91"/>
      <c r="AD122" s="91"/>
      <c r="AE122" s="91"/>
      <c r="AF122" s="91"/>
      <c r="AG122" s="91"/>
      <c r="AH122" s="91"/>
      <c r="AI122" s="91"/>
      <c r="AJ122" s="91"/>
      <c r="AK122" s="91"/>
      <c r="AL122" s="91"/>
      <c r="AM122" s="91"/>
      <c r="AN122" s="91"/>
      <c r="AO122" s="91"/>
      <c r="AP122" s="91"/>
      <c r="AQ122" s="91"/>
      <c r="AR122" s="91"/>
    </row>
    <row r="123" spans="1:44" ht="35.25" customHeight="1" x14ac:dyDescent="0.35">
      <c r="A123" s="91"/>
      <c r="B123" s="91"/>
      <c r="C123" s="91"/>
      <c r="D123" s="91"/>
      <c r="E123" s="91"/>
      <c r="F123" s="91"/>
      <c r="G123" s="91"/>
      <c r="H123" s="91"/>
      <c r="I123" s="91"/>
      <c r="J123" s="91"/>
      <c r="K123" s="91"/>
      <c r="L123" s="91"/>
      <c r="M123" s="91"/>
      <c r="N123" s="91"/>
      <c r="O123" s="91"/>
      <c r="P123" s="91"/>
      <c r="Q123" s="91"/>
      <c r="R123" s="91"/>
      <c r="S123" s="91"/>
      <c r="T123" s="91"/>
      <c r="U123" s="91"/>
      <c r="V123" s="91"/>
      <c r="W123" s="91"/>
      <c r="X123" s="91"/>
      <c r="Y123" s="91"/>
      <c r="Z123" s="91"/>
      <c r="AA123" s="91"/>
      <c r="AB123" s="91"/>
      <c r="AC123" s="91"/>
      <c r="AD123" s="91"/>
      <c r="AE123" s="91"/>
      <c r="AF123" s="91"/>
      <c r="AG123" s="91"/>
      <c r="AH123" s="91"/>
      <c r="AI123" s="91"/>
      <c r="AJ123" s="91"/>
      <c r="AK123" s="91"/>
      <c r="AL123" s="91"/>
      <c r="AM123" s="91"/>
      <c r="AN123" s="91"/>
      <c r="AO123" s="91"/>
      <c r="AP123" s="91"/>
      <c r="AQ123" s="91"/>
      <c r="AR123" s="91"/>
    </row>
    <row r="124" spans="1:44" ht="35.25" customHeight="1" x14ac:dyDescent="0.35">
      <c r="A124" s="91"/>
      <c r="B124" s="91"/>
      <c r="C124" s="91"/>
      <c r="D124" s="91"/>
      <c r="E124" s="91"/>
      <c r="F124" s="91"/>
      <c r="G124" s="91"/>
      <c r="H124" s="91"/>
      <c r="I124" s="91"/>
      <c r="J124" s="91"/>
      <c r="K124" s="91"/>
      <c r="L124" s="91"/>
      <c r="M124" s="91"/>
      <c r="N124" s="91"/>
      <c r="O124" s="91"/>
      <c r="P124" s="91"/>
      <c r="Q124" s="91"/>
      <c r="R124" s="91"/>
      <c r="S124" s="91"/>
      <c r="T124" s="91"/>
      <c r="U124" s="91"/>
      <c r="V124" s="91"/>
      <c r="W124" s="91"/>
      <c r="X124" s="91"/>
      <c r="Y124" s="91"/>
      <c r="Z124" s="91"/>
      <c r="AA124" s="91"/>
      <c r="AB124" s="91"/>
      <c r="AC124" s="91"/>
      <c r="AD124" s="91"/>
      <c r="AE124" s="91"/>
      <c r="AF124" s="91"/>
      <c r="AG124" s="91"/>
      <c r="AH124" s="91"/>
      <c r="AI124" s="91"/>
      <c r="AJ124" s="91"/>
      <c r="AK124" s="91"/>
      <c r="AL124" s="91"/>
      <c r="AM124" s="91"/>
      <c r="AN124" s="91"/>
      <c r="AO124" s="91"/>
      <c r="AP124" s="91"/>
      <c r="AQ124" s="91"/>
      <c r="AR124" s="91"/>
    </row>
    <row r="125" spans="1:44" ht="35.25" customHeight="1" x14ac:dyDescent="0.35">
      <c r="A125" s="91"/>
      <c r="B125" s="91"/>
      <c r="C125" s="91"/>
      <c r="D125" s="91"/>
      <c r="E125" s="91"/>
      <c r="F125" s="91"/>
      <c r="G125" s="91"/>
      <c r="H125" s="91"/>
      <c r="I125" s="91"/>
      <c r="J125" s="91"/>
      <c r="K125" s="91"/>
      <c r="L125" s="91"/>
      <c r="M125" s="91"/>
      <c r="N125" s="91"/>
      <c r="O125" s="91"/>
      <c r="P125" s="91"/>
      <c r="Q125" s="91"/>
      <c r="R125" s="91"/>
      <c r="S125" s="91"/>
      <c r="T125" s="91"/>
      <c r="U125" s="91"/>
      <c r="V125" s="91"/>
      <c r="W125" s="91"/>
      <c r="X125" s="91"/>
      <c r="Y125" s="91"/>
      <c r="Z125" s="91"/>
      <c r="AA125" s="91"/>
      <c r="AB125" s="91"/>
      <c r="AC125" s="91"/>
      <c r="AD125" s="91"/>
      <c r="AE125" s="91"/>
      <c r="AF125" s="91"/>
      <c r="AG125" s="91"/>
      <c r="AH125" s="91"/>
      <c r="AI125" s="91"/>
      <c r="AJ125" s="91"/>
      <c r="AK125" s="91"/>
      <c r="AL125" s="91"/>
      <c r="AM125" s="91"/>
      <c r="AN125" s="91"/>
      <c r="AO125" s="91"/>
      <c r="AP125" s="91"/>
      <c r="AQ125" s="91"/>
      <c r="AR125" s="91"/>
    </row>
    <row r="126" spans="1:44" ht="35.25" customHeight="1" x14ac:dyDescent="0.35">
      <c r="A126" s="91"/>
      <c r="B126" s="91"/>
      <c r="C126" s="91"/>
      <c r="D126" s="91"/>
      <c r="E126" s="91"/>
      <c r="F126" s="91"/>
      <c r="G126" s="91"/>
      <c r="H126" s="91"/>
      <c r="I126" s="91"/>
      <c r="J126" s="91"/>
      <c r="K126" s="91"/>
      <c r="L126" s="91"/>
      <c r="M126" s="91"/>
      <c r="N126" s="91"/>
      <c r="O126" s="91"/>
      <c r="P126" s="91"/>
      <c r="Q126" s="91"/>
      <c r="R126" s="91"/>
      <c r="S126" s="91"/>
      <c r="T126" s="91"/>
      <c r="U126" s="91"/>
      <c r="V126" s="91"/>
      <c r="W126" s="91"/>
      <c r="X126" s="91"/>
      <c r="Y126" s="91"/>
      <c r="Z126" s="91"/>
      <c r="AA126" s="91"/>
      <c r="AB126" s="91"/>
      <c r="AC126" s="91"/>
      <c r="AD126" s="91"/>
      <c r="AE126" s="91"/>
      <c r="AF126" s="91"/>
      <c r="AG126" s="91"/>
      <c r="AH126" s="91"/>
      <c r="AI126" s="91"/>
      <c r="AJ126" s="91"/>
      <c r="AK126" s="91"/>
      <c r="AL126" s="91"/>
      <c r="AM126" s="91"/>
      <c r="AN126" s="91"/>
      <c r="AO126" s="91"/>
      <c r="AP126" s="91"/>
      <c r="AQ126" s="91"/>
      <c r="AR126" s="91"/>
    </row>
    <row r="127" spans="1:44" ht="35.25" customHeight="1" x14ac:dyDescent="0.35">
      <c r="A127" s="91"/>
      <c r="B127" s="91"/>
      <c r="C127" s="91"/>
      <c r="D127" s="91"/>
      <c r="E127" s="91"/>
      <c r="F127" s="91"/>
      <c r="G127" s="91"/>
      <c r="H127" s="91"/>
      <c r="I127" s="91"/>
      <c r="J127" s="91"/>
      <c r="K127" s="91"/>
      <c r="L127" s="91"/>
      <c r="M127" s="91"/>
      <c r="N127" s="91"/>
      <c r="O127" s="91"/>
      <c r="P127" s="91"/>
      <c r="Q127" s="91"/>
      <c r="R127" s="91"/>
      <c r="S127" s="91"/>
      <c r="T127" s="91"/>
      <c r="U127" s="91"/>
      <c r="V127" s="91"/>
      <c r="W127" s="91"/>
      <c r="X127" s="91"/>
      <c r="Y127" s="91"/>
      <c r="Z127" s="91"/>
      <c r="AA127" s="91"/>
      <c r="AB127" s="91"/>
      <c r="AC127" s="91"/>
      <c r="AD127" s="91"/>
      <c r="AE127" s="91"/>
      <c r="AF127" s="91"/>
      <c r="AG127" s="91"/>
      <c r="AH127" s="91"/>
      <c r="AI127" s="91"/>
      <c r="AJ127" s="91"/>
      <c r="AK127" s="91"/>
      <c r="AL127" s="91"/>
      <c r="AM127" s="91"/>
      <c r="AN127" s="91"/>
      <c r="AO127" s="91"/>
      <c r="AP127" s="91"/>
      <c r="AQ127" s="91"/>
      <c r="AR127" s="91"/>
    </row>
    <row r="128" spans="1:44" ht="35.25" customHeight="1" x14ac:dyDescent="0.35">
      <c r="A128" s="91"/>
      <c r="B128" s="91"/>
      <c r="C128" s="91"/>
      <c r="D128" s="91"/>
      <c r="E128" s="91"/>
      <c r="F128" s="91"/>
      <c r="G128" s="91"/>
      <c r="H128" s="91"/>
      <c r="I128" s="91"/>
      <c r="J128" s="91"/>
      <c r="K128" s="91"/>
      <c r="L128" s="91"/>
      <c r="M128" s="91"/>
      <c r="N128" s="91"/>
      <c r="O128" s="91"/>
      <c r="P128" s="91"/>
      <c r="Q128" s="91"/>
      <c r="R128" s="91"/>
      <c r="S128" s="91"/>
      <c r="T128" s="91"/>
      <c r="U128" s="91"/>
      <c r="V128" s="91"/>
      <c r="W128" s="91"/>
      <c r="X128" s="91"/>
      <c r="Y128" s="91"/>
      <c r="Z128" s="91"/>
      <c r="AA128" s="91"/>
      <c r="AB128" s="91"/>
      <c r="AC128" s="91"/>
      <c r="AD128" s="91"/>
      <c r="AE128" s="91"/>
      <c r="AF128" s="91"/>
      <c r="AG128" s="91"/>
      <c r="AH128" s="91"/>
      <c r="AI128" s="91"/>
      <c r="AJ128" s="91"/>
      <c r="AK128" s="91"/>
      <c r="AL128" s="91"/>
      <c r="AM128" s="91"/>
      <c r="AN128" s="91"/>
      <c r="AO128" s="91"/>
      <c r="AP128" s="91"/>
      <c r="AQ128" s="91"/>
      <c r="AR128" s="91"/>
    </row>
    <row r="129" spans="1:44" ht="35.25" customHeight="1" x14ac:dyDescent="0.35">
      <c r="A129" s="91"/>
      <c r="B129" s="91"/>
      <c r="C129" s="91"/>
      <c r="D129" s="91"/>
      <c r="E129" s="91"/>
      <c r="F129" s="91"/>
      <c r="G129" s="91"/>
      <c r="H129" s="91"/>
      <c r="I129" s="91"/>
      <c r="J129" s="91"/>
      <c r="K129" s="91"/>
      <c r="L129" s="91"/>
      <c r="M129" s="91"/>
      <c r="N129" s="91"/>
      <c r="O129" s="91"/>
      <c r="P129" s="91"/>
      <c r="Q129" s="91"/>
      <c r="R129" s="91"/>
      <c r="S129" s="91"/>
      <c r="T129" s="91"/>
      <c r="U129" s="91"/>
      <c r="V129" s="91"/>
      <c r="W129" s="91"/>
      <c r="X129" s="91"/>
      <c r="Y129" s="91"/>
      <c r="Z129" s="91"/>
      <c r="AA129" s="91"/>
      <c r="AB129" s="91"/>
      <c r="AC129" s="91"/>
      <c r="AD129" s="91"/>
      <c r="AE129" s="91"/>
      <c r="AF129" s="91"/>
      <c r="AG129" s="91"/>
      <c r="AH129" s="91"/>
      <c r="AI129" s="91"/>
      <c r="AJ129" s="91"/>
      <c r="AK129" s="91"/>
      <c r="AL129" s="91"/>
      <c r="AM129" s="91"/>
      <c r="AN129" s="91"/>
      <c r="AO129" s="91"/>
      <c r="AP129" s="91"/>
      <c r="AQ129" s="91"/>
      <c r="AR129" s="91"/>
    </row>
    <row r="130" spans="1:44" ht="35.25" customHeight="1" x14ac:dyDescent="0.35">
      <c r="A130" s="91"/>
      <c r="B130" s="91"/>
      <c r="C130" s="91"/>
      <c r="D130" s="91"/>
      <c r="E130" s="91"/>
      <c r="F130" s="91"/>
      <c r="G130" s="91"/>
      <c r="H130" s="91"/>
      <c r="I130" s="91"/>
      <c r="J130" s="91"/>
      <c r="K130" s="91"/>
      <c r="L130" s="91"/>
      <c r="M130" s="91"/>
      <c r="N130" s="91"/>
      <c r="O130" s="91"/>
      <c r="P130" s="91"/>
      <c r="Q130" s="91"/>
      <c r="R130" s="91"/>
      <c r="S130" s="91"/>
      <c r="T130" s="91"/>
      <c r="U130" s="91"/>
      <c r="V130" s="91"/>
      <c r="W130" s="91"/>
      <c r="X130" s="91"/>
      <c r="Y130" s="91"/>
      <c r="Z130" s="91"/>
      <c r="AA130" s="91"/>
      <c r="AB130" s="91"/>
      <c r="AC130" s="91"/>
      <c r="AD130" s="91"/>
      <c r="AE130" s="91"/>
      <c r="AF130" s="91"/>
      <c r="AG130" s="91"/>
      <c r="AH130" s="91"/>
      <c r="AI130" s="91"/>
      <c r="AJ130" s="91"/>
      <c r="AK130" s="91"/>
      <c r="AL130" s="91"/>
      <c r="AM130" s="91"/>
      <c r="AN130" s="91"/>
      <c r="AO130" s="91"/>
      <c r="AP130" s="91"/>
      <c r="AQ130" s="91"/>
      <c r="AR130" s="91"/>
    </row>
    <row r="131" spans="1:44" ht="35.25" customHeight="1" x14ac:dyDescent="0.35">
      <c r="A131" s="91"/>
      <c r="B131" s="91"/>
      <c r="C131" s="91"/>
      <c r="D131" s="91"/>
      <c r="E131" s="91"/>
      <c r="F131" s="91"/>
      <c r="G131" s="91"/>
      <c r="H131" s="91"/>
      <c r="I131" s="91"/>
      <c r="J131" s="91"/>
      <c r="K131" s="91"/>
      <c r="L131" s="91"/>
      <c r="M131" s="91"/>
      <c r="N131" s="91"/>
      <c r="O131" s="91"/>
      <c r="P131" s="91"/>
      <c r="Q131" s="91"/>
      <c r="R131" s="91"/>
      <c r="S131" s="91"/>
      <c r="T131" s="91"/>
      <c r="U131" s="91"/>
      <c r="V131" s="91"/>
      <c r="W131" s="91"/>
      <c r="X131" s="91"/>
      <c r="Y131" s="91"/>
      <c r="Z131" s="91"/>
      <c r="AA131" s="91"/>
      <c r="AB131" s="91"/>
      <c r="AC131" s="91"/>
      <c r="AD131" s="91"/>
      <c r="AE131" s="91"/>
      <c r="AF131" s="91"/>
      <c r="AG131" s="91"/>
      <c r="AH131" s="91"/>
      <c r="AI131" s="91"/>
      <c r="AJ131" s="91"/>
      <c r="AK131" s="91"/>
      <c r="AL131" s="91"/>
      <c r="AM131" s="91"/>
      <c r="AN131" s="91"/>
      <c r="AO131" s="91"/>
      <c r="AP131" s="91"/>
      <c r="AQ131" s="91"/>
      <c r="AR131" s="91"/>
    </row>
    <row r="132" spans="1:44" ht="35.25" customHeight="1" x14ac:dyDescent="0.35">
      <c r="A132" s="91"/>
      <c r="B132" s="91"/>
      <c r="C132" s="91"/>
      <c r="D132" s="91"/>
      <c r="E132" s="91"/>
      <c r="F132" s="91"/>
      <c r="G132" s="91"/>
      <c r="H132" s="91"/>
      <c r="I132" s="91"/>
      <c r="J132" s="91"/>
      <c r="K132" s="91"/>
      <c r="L132" s="91"/>
      <c r="M132" s="91"/>
      <c r="N132" s="91"/>
      <c r="O132" s="91"/>
      <c r="P132" s="91"/>
      <c r="Q132" s="91"/>
      <c r="R132" s="91"/>
      <c r="S132" s="91"/>
      <c r="T132" s="91"/>
      <c r="U132" s="91"/>
      <c r="V132" s="91"/>
      <c r="W132" s="91"/>
      <c r="X132" s="91"/>
      <c r="Y132" s="91"/>
      <c r="Z132" s="91"/>
      <c r="AA132" s="91"/>
      <c r="AB132" s="91"/>
      <c r="AC132" s="91"/>
      <c r="AD132" s="91"/>
      <c r="AE132" s="91"/>
      <c r="AF132" s="91"/>
      <c r="AG132" s="91"/>
      <c r="AH132" s="91"/>
      <c r="AI132" s="91"/>
      <c r="AJ132" s="91"/>
      <c r="AK132" s="91"/>
      <c r="AL132" s="91"/>
      <c r="AM132" s="91"/>
      <c r="AN132" s="91"/>
      <c r="AO132" s="91"/>
      <c r="AP132" s="91"/>
      <c r="AQ132" s="91"/>
      <c r="AR132" s="91"/>
    </row>
    <row r="133" spans="1:44" ht="35.25" customHeight="1" x14ac:dyDescent="0.35">
      <c r="A133" s="91"/>
      <c r="B133" s="91"/>
      <c r="C133" s="91"/>
      <c r="D133" s="91"/>
      <c r="E133" s="91"/>
      <c r="F133" s="91"/>
      <c r="G133" s="91"/>
      <c r="H133" s="91"/>
      <c r="I133" s="91"/>
      <c r="J133" s="91"/>
      <c r="K133" s="91"/>
      <c r="L133" s="91"/>
      <c r="M133" s="91"/>
      <c r="N133" s="91"/>
      <c r="O133" s="91"/>
      <c r="P133" s="91"/>
      <c r="Q133" s="91"/>
      <c r="R133" s="91"/>
      <c r="S133" s="91"/>
      <c r="T133" s="91"/>
      <c r="U133" s="91"/>
      <c r="V133" s="91"/>
      <c r="W133" s="91"/>
      <c r="X133" s="91"/>
      <c r="Y133" s="91"/>
      <c r="Z133" s="91"/>
      <c r="AA133" s="91"/>
      <c r="AB133" s="91"/>
      <c r="AC133" s="91"/>
      <c r="AD133" s="91"/>
      <c r="AE133" s="91"/>
      <c r="AF133" s="91"/>
      <c r="AG133" s="91"/>
      <c r="AH133" s="91"/>
      <c r="AI133" s="91"/>
      <c r="AJ133" s="91"/>
      <c r="AK133" s="91"/>
      <c r="AL133" s="91"/>
      <c r="AM133" s="91"/>
      <c r="AN133" s="91"/>
      <c r="AO133" s="91"/>
      <c r="AP133" s="91"/>
      <c r="AQ133" s="91"/>
      <c r="AR133" s="91"/>
    </row>
    <row r="134" spans="1:44" ht="35.25" customHeight="1" x14ac:dyDescent="0.35">
      <c r="A134" s="91"/>
      <c r="B134" s="91"/>
      <c r="C134" s="91"/>
      <c r="D134" s="91"/>
      <c r="E134" s="91"/>
      <c r="F134" s="91"/>
      <c r="G134" s="91"/>
      <c r="H134" s="91"/>
      <c r="I134" s="91"/>
      <c r="J134" s="91"/>
      <c r="K134" s="91"/>
      <c r="L134" s="91"/>
      <c r="M134" s="91"/>
      <c r="N134" s="91"/>
      <c r="O134" s="91"/>
      <c r="P134" s="91"/>
      <c r="Q134" s="91"/>
      <c r="R134" s="91"/>
      <c r="S134" s="91"/>
      <c r="T134" s="91"/>
      <c r="U134" s="91"/>
      <c r="V134" s="91"/>
      <c r="W134" s="91"/>
      <c r="X134" s="91"/>
      <c r="Y134" s="91"/>
      <c r="Z134" s="91"/>
      <c r="AA134" s="91"/>
      <c r="AB134" s="91"/>
      <c r="AC134" s="91"/>
      <c r="AD134" s="91"/>
      <c r="AE134" s="91"/>
      <c r="AF134" s="91"/>
      <c r="AG134" s="91"/>
      <c r="AH134" s="91"/>
      <c r="AI134" s="91"/>
      <c r="AJ134" s="91"/>
      <c r="AK134" s="91"/>
      <c r="AL134" s="91"/>
      <c r="AM134" s="91"/>
      <c r="AN134" s="91"/>
      <c r="AO134" s="91"/>
      <c r="AP134" s="91"/>
      <c r="AQ134" s="91"/>
      <c r="AR134" s="91"/>
    </row>
    <row r="135" spans="1:44" ht="35.25" customHeight="1" x14ac:dyDescent="0.35">
      <c r="A135" s="91"/>
      <c r="B135" s="91"/>
      <c r="C135" s="91"/>
      <c r="D135" s="91"/>
      <c r="E135" s="91"/>
      <c r="F135" s="91"/>
      <c r="G135" s="91"/>
      <c r="H135" s="91"/>
      <c r="I135" s="91"/>
      <c r="J135" s="91"/>
      <c r="K135" s="91"/>
      <c r="L135" s="91"/>
      <c r="M135" s="91"/>
      <c r="N135" s="91"/>
      <c r="O135" s="91"/>
      <c r="P135" s="91"/>
      <c r="Q135" s="91"/>
      <c r="R135" s="91"/>
      <c r="S135" s="91"/>
      <c r="T135" s="91"/>
      <c r="U135" s="91"/>
      <c r="V135" s="91"/>
      <c r="W135" s="91"/>
      <c r="X135" s="91"/>
      <c r="Y135" s="91"/>
      <c r="Z135" s="91"/>
      <c r="AA135" s="91"/>
      <c r="AB135" s="91"/>
      <c r="AC135" s="91"/>
      <c r="AD135" s="91"/>
      <c r="AE135" s="91"/>
      <c r="AF135" s="91"/>
      <c r="AG135" s="91"/>
      <c r="AH135" s="91"/>
      <c r="AI135" s="91"/>
      <c r="AJ135" s="91"/>
      <c r="AK135" s="91"/>
      <c r="AL135" s="91"/>
      <c r="AM135" s="91"/>
      <c r="AN135" s="91"/>
      <c r="AO135" s="91"/>
      <c r="AP135" s="91"/>
      <c r="AQ135" s="91"/>
      <c r="AR135" s="91"/>
    </row>
    <row r="136" spans="1:44" ht="35.25" customHeight="1" x14ac:dyDescent="0.35">
      <c r="A136" s="91"/>
      <c r="B136" s="91"/>
      <c r="C136" s="91"/>
      <c r="D136" s="91"/>
      <c r="E136" s="91"/>
      <c r="F136" s="91"/>
      <c r="G136" s="91"/>
      <c r="H136" s="91"/>
      <c r="I136" s="91"/>
      <c r="J136" s="91"/>
      <c r="K136" s="91"/>
      <c r="L136" s="91"/>
      <c r="M136" s="91"/>
      <c r="N136" s="91"/>
      <c r="O136" s="91"/>
      <c r="P136" s="91"/>
      <c r="Q136" s="91"/>
      <c r="R136" s="91"/>
      <c r="S136" s="91"/>
      <c r="T136" s="91"/>
      <c r="U136" s="91"/>
      <c r="V136" s="91"/>
      <c r="W136" s="91"/>
      <c r="X136" s="91"/>
      <c r="Y136" s="91"/>
      <c r="Z136" s="91"/>
      <c r="AA136" s="91"/>
      <c r="AB136" s="91"/>
      <c r="AC136" s="91"/>
      <c r="AD136" s="91"/>
      <c r="AE136" s="91"/>
      <c r="AF136" s="91"/>
      <c r="AG136" s="91"/>
      <c r="AH136" s="91"/>
      <c r="AI136" s="91"/>
      <c r="AJ136" s="91"/>
      <c r="AK136" s="91"/>
      <c r="AL136" s="91"/>
      <c r="AM136" s="91"/>
      <c r="AN136" s="91"/>
      <c r="AO136" s="91"/>
      <c r="AP136" s="91"/>
      <c r="AQ136" s="91"/>
      <c r="AR136" s="91"/>
    </row>
    <row r="137" spans="1:44" ht="35.25" customHeight="1" x14ac:dyDescent="0.35">
      <c r="A137" s="91"/>
      <c r="B137" s="91"/>
      <c r="C137" s="91"/>
      <c r="D137" s="91"/>
      <c r="E137" s="91"/>
      <c r="F137" s="91"/>
      <c r="G137" s="91"/>
      <c r="H137" s="91"/>
      <c r="I137" s="91"/>
      <c r="J137" s="91"/>
      <c r="K137" s="91"/>
      <c r="L137" s="91"/>
      <c r="M137" s="91"/>
      <c r="N137" s="91"/>
      <c r="O137" s="91"/>
      <c r="P137" s="91"/>
      <c r="Q137" s="91"/>
      <c r="R137" s="91"/>
      <c r="S137" s="91"/>
      <c r="T137" s="91"/>
      <c r="U137" s="91"/>
      <c r="V137" s="91"/>
      <c r="W137" s="91"/>
      <c r="X137" s="91"/>
      <c r="Y137" s="91"/>
      <c r="Z137" s="91"/>
      <c r="AA137" s="91"/>
      <c r="AB137" s="91"/>
      <c r="AC137" s="91"/>
      <c r="AD137" s="91"/>
      <c r="AE137" s="91"/>
      <c r="AF137" s="91"/>
      <c r="AG137" s="91"/>
      <c r="AH137" s="91"/>
      <c r="AI137" s="91"/>
      <c r="AJ137" s="91"/>
      <c r="AK137" s="91"/>
      <c r="AL137" s="91"/>
      <c r="AM137" s="91"/>
      <c r="AN137" s="91"/>
      <c r="AO137" s="91"/>
      <c r="AP137" s="91"/>
      <c r="AQ137" s="91"/>
      <c r="AR137" s="91"/>
    </row>
    <row r="138" spans="1:44" ht="35.25" customHeight="1" x14ac:dyDescent="0.35">
      <c r="A138" s="91"/>
      <c r="B138" s="91"/>
      <c r="C138" s="91"/>
      <c r="D138" s="91"/>
      <c r="E138" s="91"/>
      <c r="F138" s="91"/>
      <c r="G138" s="91"/>
      <c r="H138" s="91"/>
      <c r="I138" s="91"/>
      <c r="J138" s="91"/>
      <c r="K138" s="91"/>
      <c r="L138" s="91"/>
      <c r="M138" s="91"/>
      <c r="N138" s="91"/>
      <c r="O138" s="91"/>
      <c r="P138" s="91"/>
      <c r="Q138" s="91"/>
      <c r="R138" s="91"/>
      <c r="S138" s="91"/>
      <c r="T138" s="91"/>
      <c r="U138" s="91"/>
      <c r="V138" s="91"/>
      <c r="W138" s="91"/>
      <c r="X138" s="91"/>
      <c r="Y138" s="91"/>
      <c r="Z138" s="91"/>
      <c r="AA138" s="91"/>
      <c r="AB138" s="91"/>
      <c r="AC138" s="91"/>
      <c r="AD138" s="91"/>
      <c r="AE138" s="91"/>
      <c r="AF138" s="91"/>
      <c r="AG138" s="91"/>
      <c r="AH138" s="91"/>
      <c r="AI138" s="91"/>
      <c r="AJ138" s="91"/>
      <c r="AK138" s="91"/>
      <c r="AL138" s="91"/>
      <c r="AM138" s="91"/>
      <c r="AN138" s="91"/>
      <c r="AO138" s="91"/>
      <c r="AP138" s="91"/>
      <c r="AQ138" s="91"/>
      <c r="AR138" s="91"/>
    </row>
    <row r="139" spans="1:44" ht="35.25" customHeight="1" x14ac:dyDescent="0.35">
      <c r="A139" s="91"/>
      <c r="B139" s="91"/>
      <c r="C139" s="91"/>
      <c r="D139" s="91"/>
      <c r="E139" s="91"/>
      <c r="F139" s="91"/>
      <c r="G139" s="91"/>
      <c r="H139" s="91"/>
      <c r="I139" s="91"/>
      <c r="J139" s="91"/>
      <c r="K139" s="91"/>
      <c r="L139" s="91"/>
      <c r="M139" s="91"/>
      <c r="N139" s="91"/>
      <c r="O139" s="91"/>
      <c r="P139" s="91"/>
      <c r="Q139" s="91"/>
      <c r="R139" s="91"/>
      <c r="S139" s="91"/>
      <c r="T139" s="91"/>
      <c r="U139" s="91"/>
      <c r="V139" s="91"/>
      <c r="W139" s="91"/>
      <c r="X139" s="91"/>
      <c r="Y139" s="91"/>
      <c r="Z139" s="91"/>
      <c r="AA139" s="91"/>
      <c r="AB139" s="91"/>
      <c r="AC139" s="91"/>
      <c r="AD139" s="91"/>
      <c r="AE139" s="91"/>
      <c r="AF139" s="91"/>
      <c r="AG139" s="91"/>
      <c r="AH139" s="91"/>
      <c r="AI139" s="91"/>
      <c r="AJ139" s="91"/>
      <c r="AK139" s="91"/>
      <c r="AL139" s="91"/>
      <c r="AM139" s="91"/>
      <c r="AN139" s="91"/>
      <c r="AO139" s="91"/>
      <c r="AP139" s="91"/>
      <c r="AQ139" s="91"/>
      <c r="AR139" s="91"/>
    </row>
    <row r="140" spans="1:44" ht="35.25" customHeight="1" x14ac:dyDescent="0.35">
      <c r="A140" s="91"/>
      <c r="B140" s="91"/>
      <c r="C140" s="91"/>
      <c r="D140" s="91"/>
      <c r="E140" s="91"/>
      <c r="F140" s="91"/>
      <c r="G140" s="91"/>
      <c r="H140" s="91"/>
      <c r="I140" s="91"/>
      <c r="J140" s="91"/>
      <c r="K140" s="91"/>
      <c r="L140" s="91"/>
      <c r="M140" s="91"/>
      <c r="N140" s="91"/>
      <c r="O140" s="91"/>
      <c r="P140" s="91"/>
      <c r="Q140" s="91"/>
      <c r="R140" s="91"/>
      <c r="S140" s="91"/>
      <c r="T140" s="91"/>
      <c r="U140" s="91"/>
      <c r="V140" s="91"/>
      <c r="W140" s="91"/>
      <c r="X140" s="91"/>
      <c r="Y140" s="91"/>
      <c r="Z140" s="91"/>
      <c r="AA140" s="91"/>
      <c r="AB140" s="91"/>
      <c r="AC140" s="91"/>
      <c r="AD140" s="91"/>
      <c r="AE140" s="91"/>
      <c r="AF140" s="91"/>
      <c r="AG140" s="91"/>
      <c r="AH140" s="91"/>
      <c r="AI140" s="91"/>
      <c r="AJ140" s="91"/>
      <c r="AK140" s="91"/>
      <c r="AL140" s="91"/>
      <c r="AM140" s="91"/>
      <c r="AN140" s="91"/>
      <c r="AO140" s="91"/>
      <c r="AP140" s="91"/>
      <c r="AQ140" s="91"/>
      <c r="AR140" s="91"/>
    </row>
    <row r="141" spans="1:44" ht="35.25" customHeight="1" x14ac:dyDescent="0.35">
      <c r="A141" s="91"/>
      <c r="B141" s="91"/>
      <c r="C141" s="91"/>
      <c r="D141" s="91"/>
      <c r="E141" s="91"/>
      <c r="F141" s="91"/>
      <c r="G141" s="91"/>
      <c r="H141" s="91"/>
      <c r="I141" s="91"/>
      <c r="J141" s="91"/>
      <c r="K141" s="91"/>
      <c r="L141" s="91"/>
      <c r="M141" s="91"/>
      <c r="N141" s="91"/>
      <c r="O141" s="91"/>
      <c r="P141" s="91"/>
      <c r="Q141" s="91"/>
      <c r="R141" s="91"/>
      <c r="S141" s="91"/>
      <c r="T141" s="91"/>
      <c r="U141" s="91"/>
      <c r="V141" s="91"/>
      <c r="W141" s="91"/>
      <c r="X141" s="91"/>
      <c r="Y141" s="91"/>
      <c r="Z141" s="91"/>
      <c r="AA141" s="91"/>
      <c r="AB141" s="91"/>
      <c r="AC141" s="91"/>
      <c r="AD141" s="91"/>
      <c r="AE141" s="91"/>
      <c r="AF141" s="91"/>
      <c r="AG141" s="91"/>
      <c r="AH141" s="91"/>
      <c r="AI141" s="91"/>
      <c r="AJ141" s="91"/>
      <c r="AK141" s="91"/>
      <c r="AL141" s="91"/>
      <c r="AM141" s="91"/>
      <c r="AN141" s="91"/>
      <c r="AO141" s="91"/>
      <c r="AP141" s="91"/>
      <c r="AQ141" s="91"/>
      <c r="AR141" s="91"/>
    </row>
    <row r="142" spans="1:44" ht="35.25" customHeight="1" x14ac:dyDescent="0.35">
      <c r="A142" s="91"/>
      <c r="B142" s="91"/>
      <c r="C142" s="91"/>
      <c r="D142" s="91"/>
      <c r="E142" s="91"/>
      <c r="F142" s="91"/>
      <c r="G142" s="91"/>
      <c r="H142" s="91"/>
      <c r="I142" s="91"/>
      <c r="J142" s="91"/>
      <c r="K142" s="91"/>
      <c r="L142" s="91"/>
      <c r="M142" s="91"/>
      <c r="N142" s="91"/>
      <c r="O142" s="91"/>
      <c r="P142" s="91"/>
      <c r="Q142" s="91"/>
      <c r="R142" s="91"/>
      <c r="S142" s="91"/>
      <c r="T142" s="91"/>
      <c r="U142" s="91"/>
      <c r="V142" s="91"/>
      <c r="W142" s="91"/>
      <c r="X142" s="91"/>
      <c r="Y142" s="91"/>
      <c r="Z142" s="91"/>
      <c r="AA142" s="91"/>
      <c r="AB142" s="91"/>
      <c r="AC142" s="91"/>
      <c r="AD142" s="91"/>
      <c r="AE142" s="91"/>
      <c r="AF142" s="91"/>
      <c r="AG142" s="91"/>
      <c r="AH142" s="91"/>
      <c r="AI142" s="91"/>
      <c r="AJ142" s="91"/>
      <c r="AK142" s="91"/>
      <c r="AL142" s="91"/>
      <c r="AM142" s="91"/>
      <c r="AN142" s="91"/>
      <c r="AO142" s="91"/>
      <c r="AP142" s="91"/>
      <c r="AQ142" s="91"/>
      <c r="AR142" s="91"/>
    </row>
    <row r="143" spans="1:44" ht="35.25" customHeight="1" x14ac:dyDescent="0.35">
      <c r="A143" s="91"/>
      <c r="B143" s="91"/>
      <c r="C143" s="91"/>
      <c r="D143" s="91"/>
      <c r="E143" s="91"/>
      <c r="F143" s="91"/>
      <c r="G143" s="91"/>
      <c r="H143" s="91"/>
      <c r="I143" s="91"/>
      <c r="J143" s="91"/>
      <c r="K143" s="91"/>
      <c r="L143" s="91"/>
      <c r="M143" s="91"/>
      <c r="N143" s="91"/>
      <c r="O143" s="91"/>
      <c r="P143" s="91"/>
      <c r="Q143" s="91"/>
      <c r="R143" s="91"/>
      <c r="S143" s="91"/>
      <c r="T143" s="91"/>
      <c r="U143" s="91"/>
      <c r="V143" s="91"/>
      <c r="W143" s="91"/>
      <c r="X143" s="91"/>
      <c r="Y143" s="91"/>
      <c r="Z143" s="91"/>
      <c r="AA143" s="91"/>
      <c r="AB143" s="91"/>
      <c r="AC143" s="91"/>
      <c r="AD143" s="91"/>
      <c r="AE143" s="91"/>
      <c r="AF143" s="91"/>
      <c r="AG143" s="91"/>
      <c r="AH143" s="91"/>
      <c r="AI143" s="91"/>
      <c r="AJ143" s="91"/>
      <c r="AK143" s="91"/>
      <c r="AL143" s="91"/>
      <c r="AM143" s="91"/>
      <c r="AN143" s="91"/>
      <c r="AO143" s="91"/>
      <c r="AP143" s="91"/>
      <c r="AQ143" s="91"/>
      <c r="AR143" s="91"/>
    </row>
    <row r="144" spans="1:44" ht="35.25" customHeight="1" x14ac:dyDescent="0.35">
      <c r="A144" s="91"/>
      <c r="B144" s="91"/>
      <c r="C144" s="91"/>
      <c r="D144" s="91"/>
      <c r="E144" s="91"/>
      <c r="F144" s="91"/>
      <c r="G144" s="91"/>
      <c r="H144" s="91"/>
      <c r="I144" s="91"/>
      <c r="J144" s="91"/>
      <c r="K144" s="91"/>
      <c r="L144" s="91"/>
      <c r="M144" s="91"/>
      <c r="N144" s="91"/>
      <c r="O144" s="91"/>
      <c r="P144" s="91"/>
      <c r="Q144" s="91"/>
      <c r="R144" s="91"/>
      <c r="S144" s="91"/>
      <c r="T144" s="91"/>
      <c r="U144" s="91"/>
      <c r="V144" s="91"/>
      <c r="W144" s="91"/>
      <c r="X144" s="91"/>
      <c r="Y144" s="91"/>
      <c r="Z144" s="91"/>
      <c r="AA144" s="91"/>
      <c r="AB144" s="91"/>
      <c r="AC144" s="91"/>
      <c r="AD144" s="91"/>
      <c r="AE144" s="91"/>
      <c r="AF144" s="91"/>
      <c r="AG144" s="91"/>
      <c r="AH144" s="91"/>
      <c r="AI144" s="91"/>
      <c r="AJ144" s="91"/>
      <c r="AK144" s="91"/>
      <c r="AL144" s="91"/>
      <c r="AM144" s="91"/>
      <c r="AN144" s="91"/>
      <c r="AO144" s="91"/>
      <c r="AP144" s="91"/>
      <c r="AQ144" s="91"/>
      <c r="AR144" s="91"/>
    </row>
    <row r="145" x14ac:dyDescent="0.35"/>
    <row r="146" x14ac:dyDescent="0.35"/>
    <row r="147" x14ac:dyDescent="0.35"/>
    <row r="148" x14ac:dyDescent="0.35"/>
    <row r="149" x14ac:dyDescent="0.35"/>
    <row r="150" x14ac:dyDescent="0.35"/>
    <row r="151" x14ac:dyDescent="0.35"/>
    <row r="152" x14ac:dyDescent="0.35"/>
    <row r="153" x14ac:dyDescent="0.35"/>
    <row r="154" x14ac:dyDescent="0.35"/>
    <row r="155" x14ac:dyDescent="0.35"/>
    <row r="156" x14ac:dyDescent="0.35"/>
    <row r="157" x14ac:dyDescent="0.35"/>
    <row r="158" x14ac:dyDescent="0.35"/>
    <row r="159" x14ac:dyDescent="0.35"/>
    <row r="160" x14ac:dyDescent="0.35"/>
    <row r="161" x14ac:dyDescent="0.35"/>
    <row r="162" x14ac:dyDescent="0.35"/>
    <row r="163" x14ac:dyDescent="0.35"/>
    <row r="164" x14ac:dyDescent="0.35"/>
    <row r="165" x14ac:dyDescent="0.35"/>
    <row r="166" x14ac:dyDescent="0.35"/>
    <row r="167" x14ac:dyDescent="0.35"/>
    <row r="168" x14ac:dyDescent="0.35"/>
    <row r="169" x14ac:dyDescent="0.35"/>
    <row r="170" x14ac:dyDescent="0.35"/>
    <row r="171" x14ac:dyDescent="0.35"/>
  </sheetData>
  <sheetProtection sheet="1" objects="1" scenarios="1" selectLockedCells="1" selectUnlockedCells="1"/>
  <mergeCells count="9">
    <mergeCell ref="A123:AR144"/>
    <mergeCell ref="A1:V1"/>
    <mergeCell ref="W1:AI1"/>
    <mergeCell ref="AJ1:AR1"/>
    <mergeCell ref="AS1:AS96"/>
    <mergeCell ref="A2:AR2"/>
    <mergeCell ref="A3:AR52"/>
    <mergeCell ref="A53:AR100"/>
    <mergeCell ref="A101:AR122"/>
  </mergeCells>
  <pageMargins left="0.7" right="0.7" top="0.75" bottom="0.75" header="0.3" footer="0.3"/>
  <pageSetup scale="88" fitToHeight="0" orientation="portrait" r:id="rId1"/>
  <rowBreaks count="2" manualBreakCount="2">
    <brk id="52" max="16383" man="1"/>
    <brk id="121" max="4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FD88"/>
  <sheetViews>
    <sheetView zoomScaleNormal="100" zoomScaleSheetLayoutView="100" workbookViewId="0">
      <selection activeCell="B11" sqref="B11:AQ12"/>
    </sheetView>
  </sheetViews>
  <sheetFormatPr defaultColWidth="0" defaultRowHeight="14.6" zeroHeight="1" x14ac:dyDescent="0.4"/>
  <cols>
    <col min="1" max="1" width="2.84375" customWidth="1"/>
    <col min="2" max="43" width="2.3046875" customWidth="1"/>
    <col min="44" max="44" width="2.84375" customWidth="1"/>
    <col min="45" max="45" width="0.84375" customWidth="1"/>
    <col min="46" max="16383" width="9.07421875" hidden="1"/>
    <col min="16384" max="16384" width="1.3046875" hidden="1"/>
  </cols>
  <sheetData>
    <row r="1" spans="1:44 16384:16384" x14ac:dyDescent="0.4">
      <c r="A1" s="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XFD1" s="94"/>
    </row>
    <row r="2" spans="1:44 16384:16384" x14ac:dyDescent="0.4">
      <c r="A2" s="2"/>
      <c r="B2" s="94"/>
      <c r="C2" s="94"/>
      <c r="D2" s="94"/>
      <c r="E2" s="94"/>
      <c r="F2" s="94"/>
      <c r="G2" s="94"/>
      <c r="H2" s="94"/>
      <c r="I2" s="94"/>
      <c r="J2" s="94"/>
      <c r="K2" s="94"/>
      <c r="L2" s="94"/>
      <c r="M2" s="94"/>
      <c r="N2" s="94"/>
      <c r="O2" s="94"/>
      <c r="P2" s="94"/>
      <c r="Q2" s="94"/>
      <c r="R2" s="94"/>
      <c r="S2" s="94"/>
      <c r="T2" s="94"/>
      <c r="U2" s="94"/>
      <c r="V2" s="94"/>
      <c r="W2" s="94"/>
      <c r="X2" s="94"/>
      <c r="Y2" s="94"/>
      <c r="Z2" s="94"/>
      <c r="AA2" s="94"/>
      <c r="AB2" s="94"/>
      <c r="AC2" s="94"/>
      <c r="AD2" s="94"/>
      <c r="AE2" s="94"/>
      <c r="AF2" s="94"/>
      <c r="AG2" s="94"/>
      <c r="AH2" s="94"/>
      <c r="AI2" s="94"/>
      <c r="AJ2" s="94"/>
      <c r="AK2" s="94"/>
      <c r="AL2" s="94"/>
      <c r="AM2" s="94"/>
      <c r="AN2" s="94"/>
      <c r="AO2" s="94"/>
      <c r="AP2" s="94"/>
      <c r="AQ2" s="94"/>
      <c r="AR2" s="2"/>
      <c r="XFD2" s="94"/>
    </row>
    <row r="3" spans="1:44 16384:16384" x14ac:dyDescent="0.4">
      <c r="A3" s="2"/>
      <c r="B3" s="94"/>
      <c r="C3" s="94"/>
      <c r="D3" s="94"/>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94"/>
      <c r="AG3" s="94"/>
      <c r="AH3" s="94"/>
      <c r="AI3" s="94"/>
      <c r="AJ3" s="94"/>
      <c r="AK3" s="94"/>
      <c r="AL3" s="94"/>
      <c r="AM3" s="94"/>
      <c r="AN3" s="94"/>
      <c r="AO3" s="94"/>
      <c r="AP3" s="94"/>
      <c r="AQ3" s="94"/>
      <c r="AR3" s="2"/>
      <c r="XFD3" s="94"/>
    </row>
    <row r="4" spans="1:44 16384:16384" x14ac:dyDescent="0.4">
      <c r="A4" s="2"/>
      <c r="B4" s="94"/>
      <c r="C4" s="94"/>
      <c r="D4" s="94"/>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94"/>
      <c r="AH4" s="94"/>
      <c r="AI4" s="94"/>
      <c r="AJ4" s="94"/>
      <c r="AK4" s="94"/>
      <c r="AL4" s="94"/>
      <c r="AM4" s="94"/>
      <c r="AN4" s="94"/>
      <c r="AO4" s="94"/>
      <c r="AP4" s="94"/>
      <c r="AQ4" s="94"/>
      <c r="AR4" s="2"/>
      <c r="XFD4" s="94"/>
    </row>
    <row r="5" spans="1:44 16384:16384" x14ac:dyDescent="0.4">
      <c r="A5" s="2"/>
      <c r="B5" s="94"/>
      <c r="C5" s="94"/>
      <c r="D5" s="94"/>
      <c r="E5" s="94"/>
      <c r="F5" s="94"/>
      <c r="G5" s="94"/>
      <c r="H5" s="94"/>
      <c r="I5" s="94"/>
      <c r="J5" s="94"/>
      <c r="K5" s="94"/>
      <c r="L5" s="94"/>
      <c r="M5" s="94"/>
      <c r="N5" s="94"/>
      <c r="O5" s="94"/>
      <c r="P5" s="94"/>
      <c r="Q5" s="94"/>
      <c r="R5" s="94"/>
      <c r="S5" s="94"/>
      <c r="T5" s="94"/>
      <c r="U5" s="94"/>
      <c r="V5" s="94"/>
      <c r="W5" s="94"/>
      <c r="X5" s="94"/>
      <c r="Y5" s="94"/>
      <c r="Z5" s="94"/>
      <c r="AA5" s="94"/>
      <c r="AB5" s="94"/>
      <c r="AC5" s="94"/>
      <c r="AD5" s="94"/>
      <c r="AE5" s="94"/>
      <c r="AF5" s="94"/>
      <c r="AG5" s="94"/>
      <c r="AH5" s="94"/>
      <c r="AI5" s="94"/>
      <c r="AJ5" s="94"/>
      <c r="AK5" s="94"/>
      <c r="AL5" s="94"/>
      <c r="AM5" s="94"/>
      <c r="AN5" s="94"/>
      <c r="AO5" s="94"/>
      <c r="AP5" s="94"/>
      <c r="AQ5" s="94"/>
      <c r="AR5" s="2"/>
      <c r="XFD5" s="94"/>
    </row>
    <row r="6" spans="1:44 16384:16384" ht="15" customHeight="1" x14ac:dyDescent="0.4">
      <c r="A6" s="2"/>
      <c r="B6" s="100" t="s">
        <v>886</v>
      </c>
      <c r="C6" s="101"/>
      <c r="D6" s="101"/>
      <c r="E6" s="101"/>
      <c r="F6" s="101"/>
      <c r="G6" s="101"/>
      <c r="H6" s="101"/>
      <c r="I6" s="101"/>
      <c r="J6" s="101"/>
      <c r="K6" s="101"/>
      <c r="L6" s="101"/>
      <c r="M6" s="101"/>
      <c r="N6" s="95" t="s">
        <v>6</v>
      </c>
      <c r="O6" s="95"/>
      <c r="P6" s="95"/>
      <c r="Q6" s="95"/>
      <c r="R6" s="95"/>
      <c r="S6" s="95"/>
      <c r="T6" s="95"/>
      <c r="U6" s="95"/>
      <c r="V6" s="95"/>
      <c r="W6" s="95"/>
      <c r="X6" s="95"/>
      <c r="Y6" s="95"/>
      <c r="Z6" s="95"/>
      <c r="AA6" s="95"/>
      <c r="AB6" s="95"/>
      <c r="AC6" s="95"/>
      <c r="AD6" s="95"/>
      <c r="AE6" s="95"/>
      <c r="AF6" s="95"/>
      <c r="AG6" s="95"/>
      <c r="AH6" s="95"/>
      <c r="AI6" s="95"/>
      <c r="AJ6" s="95"/>
      <c r="AK6" s="95"/>
      <c r="AL6" s="95"/>
      <c r="AM6" s="95"/>
      <c r="AN6" s="95"/>
      <c r="AO6" s="95"/>
      <c r="AP6" s="95"/>
      <c r="AQ6" s="95"/>
      <c r="AR6" s="2"/>
      <c r="XFD6" s="94"/>
    </row>
    <row r="7" spans="1:44 16384:16384" ht="15" customHeight="1" x14ac:dyDescent="0.4">
      <c r="A7" s="2"/>
      <c r="B7" s="101"/>
      <c r="C7" s="101"/>
      <c r="D7" s="101"/>
      <c r="E7" s="101"/>
      <c r="F7" s="101"/>
      <c r="G7" s="101"/>
      <c r="H7" s="101"/>
      <c r="I7" s="101"/>
      <c r="J7" s="101"/>
      <c r="K7" s="101"/>
      <c r="L7" s="101"/>
      <c r="M7" s="101"/>
      <c r="N7" s="95"/>
      <c r="O7" s="95"/>
      <c r="P7" s="95"/>
      <c r="Q7" s="95"/>
      <c r="R7" s="95"/>
      <c r="S7" s="95"/>
      <c r="T7" s="95"/>
      <c r="U7" s="95"/>
      <c r="V7" s="95"/>
      <c r="W7" s="95"/>
      <c r="X7" s="95"/>
      <c r="Y7" s="95"/>
      <c r="Z7" s="95"/>
      <c r="AA7" s="95"/>
      <c r="AB7" s="95"/>
      <c r="AC7" s="95"/>
      <c r="AD7" s="95"/>
      <c r="AE7" s="95"/>
      <c r="AF7" s="95"/>
      <c r="AG7" s="95"/>
      <c r="AH7" s="95"/>
      <c r="AI7" s="95"/>
      <c r="AJ7" s="95"/>
      <c r="AK7" s="95"/>
      <c r="AL7" s="95"/>
      <c r="AM7" s="95"/>
      <c r="AN7" s="95"/>
      <c r="AO7" s="95"/>
      <c r="AP7" s="95"/>
      <c r="AQ7" s="95"/>
      <c r="AR7" s="2"/>
      <c r="XFD7" s="94"/>
    </row>
    <row r="8" spans="1:44 16384:16384" ht="15" customHeight="1" x14ac:dyDescent="0.4">
      <c r="A8" s="2"/>
      <c r="B8" s="101"/>
      <c r="C8" s="101"/>
      <c r="D8" s="101"/>
      <c r="E8" s="101"/>
      <c r="F8" s="101"/>
      <c r="G8" s="101"/>
      <c r="H8" s="101"/>
      <c r="I8" s="101"/>
      <c r="J8" s="101"/>
      <c r="K8" s="101"/>
      <c r="L8" s="101"/>
      <c r="M8" s="101"/>
      <c r="N8" s="95"/>
      <c r="O8" s="95"/>
      <c r="P8" s="95"/>
      <c r="Q8" s="95"/>
      <c r="R8" s="95"/>
      <c r="S8" s="95"/>
      <c r="T8" s="95"/>
      <c r="U8" s="95"/>
      <c r="V8" s="95"/>
      <c r="W8" s="95"/>
      <c r="X8" s="95"/>
      <c r="Y8" s="95"/>
      <c r="Z8" s="95"/>
      <c r="AA8" s="95"/>
      <c r="AB8" s="95"/>
      <c r="AC8" s="95"/>
      <c r="AD8" s="95"/>
      <c r="AE8" s="95"/>
      <c r="AF8" s="95"/>
      <c r="AG8" s="95"/>
      <c r="AH8" s="95"/>
      <c r="AI8" s="95"/>
      <c r="AJ8" s="95"/>
      <c r="AK8" s="95"/>
      <c r="AL8" s="95"/>
      <c r="AM8" s="95"/>
      <c r="AN8" s="95"/>
      <c r="AO8" s="95"/>
      <c r="AP8" s="95"/>
      <c r="AQ8" s="95"/>
      <c r="AR8" s="2"/>
      <c r="XFD8" s="94"/>
    </row>
    <row r="9" spans="1:44 16384:16384" x14ac:dyDescent="0.4">
      <c r="A9" s="2"/>
      <c r="B9" s="94"/>
      <c r="C9" s="94"/>
      <c r="D9" s="94"/>
      <c r="E9" s="94"/>
      <c r="F9" s="94"/>
      <c r="G9" s="94"/>
      <c r="H9" s="94"/>
      <c r="I9" s="94"/>
      <c r="J9" s="94"/>
      <c r="K9" s="94"/>
      <c r="L9" s="94"/>
      <c r="M9" s="94"/>
      <c r="N9" s="94"/>
      <c r="O9" s="94"/>
      <c r="P9" s="94"/>
      <c r="Q9" s="94"/>
      <c r="R9" s="94"/>
      <c r="S9" s="94"/>
      <c r="T9" s="94"/>
      <c r="U9" s="94"/>
      <c r="V9" s="94"/>
      <c r="W9" s="94"/>
      <c r="X9" s="94"/>
      <c r="Y9" s="94"/>
      <c r="Z9" s="94"/>
      <c r="AA9" s="94"/>
      <c r="AB9" s="94"/>
      <c r="AC9" s="94"/>
      <c r="AD9" s="94"/>
      <c r="AE9" s="94"/>
      <c r="AF9" s="94"/>
      <c r="AG9" s="94"/>
      <c r="AH9" s="94"/>
      <c r="AI9" s="94"/>
      <c r="AJ9" s="94"/>
      <c r="AK9" s="94"/>
      <c r="AL9" s="94"/>
      <c r="AM9" s="94"/>
      <c r="AN9" s="94"/>
      <c r="AO9" s="94"/>
      <c r="AP9" s="94"/>
      <c r="AQ9" s="94"/>
      <c r="AR9" s="2"/>
      <c r="XFD9" s="94"/>
    </row>
    <row r="10" spans="1:44 16384:16384" x14ac:dyDescent="0.4">
      <c r="A10" s="2"/>
      <c r="B10" s="94"/>
      <c r="C10" s="94"/>
      <c r="D10" s="94"/>
      <c r="E10" s="94"/>
      <c r="F10" s="94"/>
      <c r="G10" s="94"/>
      <c r="H10" s="94"/>
      <c r="I10" s="94"/>
      <c r="J10" s="94"/>
      <c r="K10" s="94"/>
      <c r="L10" s="94"/>
      <c r="M10" s="94"/>
      <c r="N10" s="94"/>
      <c r="O10" s="94"/>
      <c r="P10" s="94"/>
      <c r="Q10" s="94"/>
      <c r="R10" s="94"/>
      <c r="S10" s="94"/>
      <c r="T10" s="94"/>
      <c r="U10" s="94"/>
      <c r="V10" s="94"/>
      <c r="W10" s="94"/>
      <c r="X10" s="94"/>
      <c r="Y10" s="94"/>
      <c r="Z10" s="94"/>
      <c r="AA10" s="94"/>
      <c r="AB10" s="94"/>
      <c r="AC10" s="94"/>
      <c r="AD10" s="94"/>
      <c r="AE10" s="94"/>
      <c r="AF10" s="94"/>
      <c r="AG10" s="94"/>
      <c r="AH10" s="94"/>
      <c r="AI10" s="94"/>
      <c r="AJ10" s="94"/>
      <c r="AK10" s="94"/>
      <c r="AL10" s="94"/>
      <c r="AM10" s="94"/>
      <c r="AN10" s="94"/>
      <c r="AO10" s="94"/>
      <c r="AP10" s="94"/>
      <c r="AQ10" s="94"/>
      <c r="AR10" s="2"/>
      <c r="XFD10" s="94"/>
    </row>
    <row r="11" spans="1:44 16384:16384" ht="15" customHeight="1" x14ac:dyDescent="0.4">
      <c r="A11" s="2"/>
      <c r="B11" s="97" t="s">
        <v>799</v>
      </c>
      <c r="C11" s="98"/>
      <c r="D11" s="98"/>
      <c r="E11" s="98"/>
      <c r="F11" s="98"/>
      <c r="G11" s="98"/>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c r="AL11" s="98"/>
      <c r="AM11" s="98"/>
      <c r="AN11" s="98"/>
      <c r="AO11" s="98"/>
      <c r="AP11" s="98"/>
      <c r="AQ11" s="98"/>
      <c r="AR11" s="2"/>
      <c r="XFD11" s="94"/>
    </row>
    <row r="12" spans="1:44 16384:16384" ht="15" customHeight="1" x14ac:dyDescent="0.4">
      <c r="A12" s="2"/>
      <c r="B12" s="98"/>
      <c r="C12" s="98"/>
      <c r="D12" s="98"/>
      <c r="E12" s="98"/>
      <c r="F12" s="98"/>
      <c r="G12" s="98"/>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c r="AL12" s="98"/>
      <c r="AM12" s="98"/>
      <c r="AN12" s="98"/>
      <c r="AO12" s="98"/>
      <c r="AP12" s="98"/>
      <c r="AQ12" s="98"/>
      <c r="AR12" s="2"/>
      <c r="XFD12" s="94"/>
    </row>
    <row r="13" spans="1:44 16384:16384" x14ac:dyDescent="0.4">
      <c r="A13" s="2"/>
      <c r="B13" s="94"/>
      <c r="C13" s="94"/>
      <c r="D13" s="94"/>
      <c r="E13" s="94"/>
      <c r="F13" s="94"/>
      <c r="G13" s="94"/>
      <c r="H13" s="94"/>
      <c r="I13" s="94"/>
      <c r="J13" s="94"/>
      <c r="K13" s="94"/>
      <c r="L13" s="94"/>
      <c r="M13" s="94"/>
      <c r="N13" s="94"/>
      <c r="O13" s="94"/>
      <c r="P13" s="94"/>
      <c r="Q13" s="94"/>
      <c r="R13" s="94"/>
      <c r="S13" s="94"/>
      <c r="T13" s="94"/>
      <c r="U13" s="94"/>
      <c r="V13" s="94"/>
      <c r="W13" s="94"/>
      <c r="X13" s="94"/>
      <c r="Y13" s="94"/>
      <c r="Z13" s="94"/>
      <c r="AA13" s="94"/>
      <c r="AB13" s="94"/>
      <c r="AC13" s="94"/>
      <c r="AD13" s="94"/>
      <c r="AE13" s="94"/>
      <c r="AF13" s="94"/>
      <c r="AG13" s="94"/>
      <c r="AH13" s="94"/>
      <c r="AI13" s="94"/>
      <c r="AJ13" s="94"/>
      <c r="AK13" s="94"/>
      <c r="AL13" s="94"/>
      <c r="AM13" s="94"/>
      <c r="AN13" s="94"/>
      <c r="AO13" s="94"/>
      <c r="AP13" s="94"/>
      <c r="AQ13" s="94"/>
      <c r="AR13" s="2"/>
      <c r="XFD13" s="94"/>
    </row>
    <row r="14" spans="1:44 16384:16384" x14ac:dyDescent="0.4">
      <c r="A14" s="2"/>
      <c r="B14" s="94"/>
      <c r="C14" s="94"/>
      <c r="D14" s="94"/>
      <c r="E14" s="94"/>
      <c r="F14" s="94"/>
      <c r="G14" s="94"/>
      <c r="H14" s="94"/>
      <c r="I14" s="94"/>
      <c r="J14" s="94"/>
      <c r="K14" s="94"/>
      <c r="L14" s="94"/>
      <c r="M14" s="94"/>
      <c r="N14" s="94"/>
      <c r="O14" s="94"/>
      <c r="P14" s="94"/>
      <c r="Q14" s="94"/>
      <c r="R14" s="94"/>
      <c r="S14" s="94"/>
      <c r="T14" s="94"/>
      <c r="U14" s="94"/>
      <c r="V14" s="94"/>
      <c r="W14" s="94"/>
      <c r="X14" s="94"/>
      <c r="Y14" s="94"/>
      <c r="Z14" s="94"/>
      <c r="AA14" s="94"/>
      <c r="AB14" s="94"/>
      <c r="AC14" s="94"/>
      <c r="AD14" s="94"/>
      <c r="AE14" s="94"/>
      <c r="AF14" s="94"/>
      <c r="AG14" s="94"/>
      <c r="AH14" s="94"/>
      <c r="AI14" s="94"/>
      <c r="AJ14" s="94"/>
      <c r="AK14" s="94"/>
      <c r="AL14" s="94"/>
      <c r="AM14" s="94"/>
      <c r="AN14" s="94"/>
      <c r="AO14" s="94"/>
      <c r="AP14" s="94"/>
      <c r="AQ14" s="94"/>
      <c r="AR14" s="2"/>
      <c r="XFD14" s="94"/>
    </row>
    <row r="15" spans="1:44 16384:16384" ht="15" customHeight="1" x14ac:dyDescent="0.4">
      <c r="A15" s="2"/>
      <c r="B15" s="96" t="str">
        <f>"January 1, "&amp;LEFT(B6,4)&amp;" through December 31, "&amp;RIGHT(B6,4)</f>
        <v>January 1, 2026 through December 31, 2027</v>
      </c>
      <c r="C15" s="94"/>
      <c r="D15" s="94"/>
      <c r="E15" s="94"/>
      <c r="F15" s="94"/>
      <c r="G15" s="94"/>
      <c r="H15" s="94"/>
      <c r="I15" s="94"/>
      <c r="J15" s="94"/>
      <c r="K15" s="94"/>
      <c r="L15" s="94"/>
      <c r="M15" s="94"/>
      <c r="N15" s="94"/>
      <c r="O15" s="94"/>
      <c r="P15" s="94"/>
      <c r="Q15" s="94"/>
      <c r="R15" s="94"/>
      <c r="S15" s="94"/>
      <c r="T15" s="94"/>
      <c r="U15" s="94"/>
      <c r="V15" s="94"/>
      <c r="W15" s="94"/>
      <c r="X15" s="94"/>
      <c r="Y15" s="94"/>
      <c r="Z15" s="94"/>
      <c r="AA15" s="94"/>
      <c r="AB15" s="94"/>
      <c r="AC15" s="94"/>
      <c r="AD15" s="94"/>
      <c r="AE15" s="94"/>
      <c r="AF15" s="94"/>
      <c r="AG15" s="94"/>
      <c r="AH15" s="94"/>
      <c r="AI15" s="94"/>
      <c r="AJ15" s="94"/>
      <c r="AK15" s="94"/>
      <c r="AL15" s="94"/>
      <c r="AM15" s="94"/>
      <c r="AN15" s="94"/>
      <c r="AO15" s="94"/>
      <c r="AP15" s="94"/>
      <c r="AQ15" s="94"/>
      <c r="AR15" s="2"/>
      <c r="XFD15" s="94"/>
    </row>
    <row r="16" spans="1:44 16384:16384" ht="15" customHeight="1" x14ac:dyDescent="0.4">
      <c r="A16" s="2"/>
      <c r="B16" s="94"/>
      <c r="C16" s="94"/>
      <c r="D16" s="94"/>
      <c r="E16" s="94"/>
      <c r="F16" s="94"/>
      <c r="G16" s="94"/>
      <c r="H16" s="94"/>
      <c r="I16" s="94"/>
      <c r="J16" s="94"/>
      <c r="K16" s="94"/>
      <c r="L16" s="94"/>
      <c r="M16" s="94"/>
      <c r="N16" s="94"/>
      <c r="O16" s="94"/>
      <c r="P16" s="94"/>
      <c r="Q16" s="94"/>
      <c r="R16" s="94"/>
      <c r="S16" s="94"/>
      <c r="T16" s="94"/>
      <c r="U16" s="94"/>
      <c r="V16" s="94"/>
      <c r="W16" s="94"/>
      <c r="X16" s="94"/>
      <c r="Y16" s="94"/>
      <c r="Z16" s="94"/>
      <c r="AA16" s="94"/>
      <c r="AB16" s="94"/>
      <c r="AC16" s="94"/>
      <c r="AD16" s="94"/>
      <c r="AE16" s="94"/>
      <c r="AF16" s="94"/>
      <c r="AG16" s="94"/>
      <c r="AH16" s="94"/>
      <c r="AI16" s="94"/>
      <c r="AJ16" s="94"/>
      <c r="AK16" s="94"/>
      <c r="AL16" s="94"/>
      <c r="AM16" s="94"/>
      <c r="AN16" s="94"/>
      <c r="AO16" s="94"/>
      <c r="AP16" s="94"/>
      <c r="AQ16" s="94"/>
      <c r="AR16" s="2"/>
      <c r="XFD16" s="94"/>
    </row>
    <row r="17" spans="1:44 16384:16384" x14ac:dyDescent="0.4">
      <c r="A17" s="2"/>
      <c r="AR17" s="2"/>
      <c r="XFD17" s="94"/>
    </row>
    <row r="18" spans="1:44 16384:16384" ht="18" x14ac:dyDescent="0.45">
      <c r="A18" s="2"/>
      <c r="G18" s="77" t="s">
        <v>1093</v>
      </c>
      <c r="H18" s="77"/>
      <c r="I18" s="77"/>
      <c r="J18" s="77"/>
      <c r="K18" s="77"/>
      <c r="L18" s="77"/>
      <c r="M18" s="77"/>
      <c r="N18" s="77"/>
      <c r="O18" s="77"/>
      <c r="P18" s="77"/>
      <c r="Q18" s="77"/>
      <c r="R18" s="77"/>
      <c r="S18" s="77"/>
      <c r="T18" s="77"/>
      <c r="U18" s="77"/>
      <c r="V18" s="77"/>
      <c r="W18" s="77"/>
      <c r="X18" s="77"/>
      <c r="Y18" s="77"/>
      <c r="Z18" s="77"/>
      <c r="AA18" s="77"/>
      <c r="AB18" s="77"/>
      <c r="AC18" s="77"/>
      <c r="AD18" s="77"/>
      <c r="AE18" s="77"/>
      <c r="AF18" s="77"/>
      <c r="AG18" s="77"/>
      <c r="AH18" s="77"/>
      <c r="AI18" s="77"/>
      <c r="AJ18" s="77"/>
      <c r="AK18" s="77"/>
      <c r="AL18" s="77"/>
      <c r="AM18" s="77"/>
      <c r="AN18" s="77"/>
      <c r="AR18" s="2"/>
      <c r="XFD18" s="94"/>
    </row>
    <row r="19" spans="1:44 16384:16384" ht="15" customHeight="1" x14ac:dyDescent="0.45">
      <c r="A19" s="2"/>
      <c r="G19" s="77"/>
      <c r="H19" s="77"/>
      <c r="I19" s="77"/>
      <c r="J19" s="77"/>
      <c r="K19" s="77"/>
      <c r="L19" s="77"/>
      <c r="M19" s="77"/>
      <c r="N19" s="77"/>
      <c r="O19" s="77"/>
      <c r="P19" s="77"/>
      <c r="Q19" s="77"/>
      <c r="R19" s="77"/>
      <c r="S19" s="77"/>
      <c r="T19" s="77"/>
      <c r="U19" s="77"/>
      <c r="V19" s="77"/>
      <c r="W19" s="77"/>
      <c r="X19" s="77"/>
      <c r="Y19" s="77"/>
      <c r="Z19" s="77"/>
      <c r="AA19" s="77"/>
      <c r="AB19" s="77"/>
      <c r="AC19" s="77"/>
      <c r="AD19" s="77"/>
      <c r="AE19" s="77"/>
      <c r="AF19" s="77"/>
      <c r="AG19" s="77"/>
      <c r="AH19" s="77"/>
      <c r="AI19" s="77"/>
      <c r="AJ19" s="77"/>
      <c r="AK19" s="77"/>
      <c r="AL19" s="77"/>
      <c r="AM19" s="77"/>
      <c r="AN19" s="77"/>
      <c r="AR19" s="2"/>
      <c r="XFD19" s="94"/>
    </row>
    <row r="20" spans="1:44 16384:16384" ht="15" customHeight="1" x14ac:dyDescent="0.45">
      <c r="A20" s="2"/>
      <c r="G20" s="77" t="s">
        <v>1026</v>
      </c>
      <c r="H20" s="77"/>
      <c r="I20" s="77"/>
      <c r="J20" s="77"/>
      <c r="K20" s="77"/>
      <c r="L20" s="77"/>
      <c r="M20" s="77"/>
      <c r="N20" s="77"/>
      <c r="O20" s="77"/>
      <c r="P20" s="77"/>
      <c r="Q20" s="77"/>
      <c r="R20" s="77"/>
      <c r="S20" s="77"/>
      <c r="T20" s="77"/>
      <c r="U20" s="77"/>
      <c r="V20" s="77"/>
      <c r="W20" s="77"/>
      <c r="X20" s="77"/>
      <c r="Y20" s="77"/>
      <c r="Z20" s="77"/>
      <c r="AA20" s="77"/>
      <c r="AB20" s="77"/>
      <c r="AC20" s="77"/>
      <c r="AD20" s="77"/>
      <c r="AE20" s="77"/>
      <c r="AF20" s="77"/>
      <c r="AG20" s="77"/>
      <c r="AH20" s="77"/>
      <c r="AI20" s="77"/>
      <c r="AJ20" s="77"/>
      <c r="AK20" s="77"/>
      <c r="AL20" s="77"/>
      <c r="AM20" s="77"/>
      <c r="AN20" s="77"/>
      <c r="AR20" s="2"/>
      <c r="XFD20" s="94"/>
    </row>
    <row r="21" spans="1:44 16384:16384" ht="15" customHeight="1" x14ac:dyDescent="0.45">
      <c r="A21" s="2"/>
      <c r="B21" s="99"/>
      <c r="C21" s="99"/>
      <c r="D21" s="99"/>
      <c r="E21" s="99"/>
      <c r="F21" s="99"/>
      <c r="G21" s="77"/>
      <c r="H21" s="77"/>
      <c r="I21" s="77"/>
      <c r="J21" s="77"/>
      <c r="K21" s="77"/>
      <c r="L21" s="77"/>
      <c r="M21" s="77"/>
      <c r="N21" s="77"/>
      <c r="O21" s="77"/>
      <c r="P21" s="77"/>
      <c r="Q21" s="77"/>
      <c r="R21" s="77"/>
      <c r="S21" s="77"/>
      <c r="T21" s="77"/>
      <c r="U21" s="77"/>
      <c r="V21" s="77"/>
      <c r="W21" s="77"/>
      <c r="X21" s="77"/>
      <c r="Y21" s="77"/>
      <c r="Z21" s="77"/>
      <c r="AA21" s="77"/>
      <c r="AB21" s="77"/>
      <c r="AC21" s="77"/>
      <c r="AD21" s="77"/>
      <c r="AE21" s="77"/>
      <c r="AF21" s="77"/>
      <c r="AG21" s="77"/>
      <c r="AH21" s="77"/>
      <c r="AI21" s="77"/>
      <c r="AJ21" s="77"/>
      <c r="AK21" s="77"/>
      <c r="AL21" s="77"/>
      <c r="AM21" s="77"/>
      <c r="AN21" s="77"/>
      <c r="AR21" s="2"/>
      <c r="XFD21" s="94"/>
    </row>
    <row r="22" spans="1:44 16384:16384" ht="15" customHeight="1" x14ac:dyDescent="0.45">
      <c r="A22" s="2"/>
      <c r="B22" s="99"/>
      <c r="C22" s="99"/>
      <c r="D22" s="99"/>
      <c r="E22" s="99"/>
      <c r="F22" s="99"/>
      <c r="G22" s="77" t="s">
        <v>1025</v>
      </c>
      <c r="H22" s="77"/>
      <c r="I22" s="77"/>
      <c r="J22" s="77"/>
      <c r="K22" s="77"/>
      <c r="L22" s="77"/>
      <c r="M22" s="77"/>
      <c r="N22" s="77"/>
      <c r="O22" s="77"/>
      <c r="P22" s="77"/>
      <c r="Q22" s="77"/>
      <c r="R22" s="77"/>
      <c r="S22" s="77"/>
      <c r="T22" s="77"/>
      <c r="U22" s="77"/>
      <c r="V22" s="77"/>
      <c r="W22" s="77"/>
      <c r="X22" s="77"/>
      <c r="Y22" s="77"/>
      <c r="Z22" s="77"/>
      <c r="AA22" s="77"/>
      <c r="AB22" s="77"/>
      <c r="AC22" s="77"/>
      <c r="AD22" s="77"/>
      <c r="AE22" s="77"/>
      <c r="AF22" s="77"/>
      <c r="AG22" s="77"/>
      <c r="AH22" s="77"/>
      <c r="AI22" s="77"/>
      <c r="AJ22" s="77"/>
      <c r="AK22" s="77"/>
      <c r="AL22" s="77"/>
      <c r="AM22" s="77"/>
      <c r="AN22" s="77"/>
      <c r="AR22" s="2"/>
      <c r="XFD22" s="94"/>
    </row>
    <row r="23" spans="1:44 16384:16384" ht="15" customHeight="1" x14ac:dyDescent="0.45">
      <c r="A23" s="2"/>
      <c r="B23" s="99"/>
      <c r="C23" s="99"/>
      <c r="D23" s="99"/>
      <c r="E23" s="99"/>
      <c r="F23" s="99"/>
      <c r="G23" s="77"/>
      <c r="H23" s="77"/>
      <c r="I23" s="77"/>
      <c r="J23" s="77"/>
      <c r="K23" s="77"/>
      <c r="L23" s="77"/>
      <c r="M23" s="77"/>
      <c r="N23" s="77"/>
      <c r="O23" s="77"/>
      <c r="P23" s="77"/>
      <c r="Q23" s="77"/>
      <c r="R23" s="77"/>
      <c r="S23" s="77"/>
      <c r="T23" s="77"/>
      <c r="U23" s="77"/>
      <c r="V23" s="77"/>
      <c r="W23" s="77"/>
      <c r="X23" s="77"/>
      <c r="Y23" s="77"/>
      <c r="Z23" s="77"/>
      <c r="AA23" s="77"/>
      <c r="AB23" s="77"/>
      <c r="AC23" s="77"/>
      <c r="AD23" s="77"/>
      <c r="AE23" s="77"/>
      <c r="AF23" s="77"/>
      <c r="AG23" s="77"/>
      <c r="AH23" s="77"/>
      <c r="AI23" s="77"/>
      <c r="AJ23" s="77"/>
      <c r="AK23" s="77"/>
      <c r="AL23" s="77"/>
      <c r="AM23" s="77"/>
      <c r="AN23" s="77"/>
      <c r="AR23" s="2"/>
      <c r="XFD23" s="94"/>
    </row>
    <row r="24" spans="1:44 16384:16384" ht="15" customHeight="1" x14ac:dyDescent="0.45">
      <c r="A24" s="2"/>
      <c r="B24" s="99"/>
      <c r="C24" s="99"/>
      <c r="D24" s="99"/>
      <c r="E24" s="99"/>
      <c r="F24" s="99"/>
      <c r="G24" s="77" t="s">
        <v>1024</v>
      </c>
      <c r="H24" s="77"/>
      <c r="I24" s="77"/>
      <c r="J24" s="77"/>
      <c r="K24" s="77"/>
      <c r="L24" s="77"/>
      <c r="M24" s="77"/>
      <c r="N24" s="77"/>
      <c r="O24" s="77"/>
      <c r="P24" s="77"/>
      <c r="Q24" s="77"/>
      <c r="R24" s="77"/>
      <c r="S24" s="77"/>
      <c r="T24" s="77"/>
      <c r="U24" s="77"/>
      <c r="V24" s="77"/>
      <c r="W24" s="77"/>
      <c r="X24" s="77"/>
      <c r="Y24" s="77"/>
      <c r="Z24" s="77"/>
      <c r="AA24" s="77"/>
      <c r="AB24" s="77"/>
      <c r="AC24" s="77"/>
      <c r="AD24" s="77"/>
      <c r="AE24" s="77"/>
      <c r="AF24" s="77"/>
      <c r="AG24" s="77"/>
      <c r="AH24" s="77"/>
      <c r="AI24" s="77"/>
      <c r="AJ24" s="77"/>
      <c r="AK24" s="77"/>
      <c r="AL24" s="77"/>
      <c r="AM24" s="77"/>
      <c r="AN24" s="77"/>
      <c r="AR24" s="2"/>
      <c r="XFD24" s="94"/>
    </row>
    <row r="25" spans="1:44 16384:16384" ht="15" customHeight="1" x14ac:dyDescent="0.45">
      <c r="A25" s="2"/>
      <c r="B25" s="99"/>
      <c r="C25" s="99"/>
      <c r="D25" s="99"/>
      <c r="E25" s="99"/>
      <c r="F25" s="99"/>
      <c r="G25" s="77"/>
      <c r="H25" s="77"/>
      <c r="I25" s="77"/>
      <c r="J25" s="77"/>
      <c r="K25" s="77"/>
      <c r="L25" s="77"/>
      <c r="M25" s="77"/>
      <c r="N25" s="77"/>
      <c r="O25" s="77"/>
      <c r="P25" s="77"/>
      <c r="Q25" s="77"/>
      <c r="R25" s="77"/>
      <c r="S25" s="77"/>
      <c r="T25" s="77"/>
      <c r="U25" s="77"/>
      <c r="V25" s="77"/>
      <c r="W25" s="77"/>
      <c r="X25" s="77"/>
      <c r="Y25" s="77"/>
      <c r="Z25" s="77"/>
      <c r="AA25" s="77"/>
      <c r="AB25" s="77"/>
      <c r="AC25" s="77"/>
      <c r="AD25" s="77"/>
      <c r="AE25" s="77"/>
      <c r="AF25" s="77"/>
      <c r="AG25" s="77"/>
      <c r="AH25" s="77"/>
      <c r="AI25" s="77"/>
      <c r="AJ25" s="77"/>
      <c r="AK25" s="77"/>
      <c r="AL25" s="77"/>
      <c r="AM25" s="77"/>
      <c r="AN25" s="77"/>
      <c r="AR25" s="2"/>
      <c r="XFD25" s="94"/>
    </row>
    <row r="26" spans="1:44 16384:16384" ht="15" customHeight="1" x14ac:dyDescent="0.45">
      <c r="A26" s="2"/>
      <c r="B26" s="99"/>
      <c r="C26" s="99"/>
      <c r="D26" s="99"/>
      <c r="E26" s="99"/>
      <c r="F26" s="99"/>
      <c r="G26" s="77" t="s">
        <v>1028</v>
      </c>
      <c r="H26" s="77"/>
      <c r="I26" s="77"/>
      <c r="J26" s="77"/>
      <c r="K26" s="77"/>
      <c r="L26" s="77"/>
      <c r="M26" s="77"/>
      <c r="N26" s="77"/>
      <c r="O26" s="77"/>
      <c r="P26" s="77"/>
      <c r="Q26" s="77"/>
      <c r="R26" s="77"/>
      <c r="S26" s="77"/>
      <c r="T26" s="77"/>
      <c r="U26" s="77"/>
      <c r="V26" s="77"/>
      <c r="W26" s="77"/>
      <c r="X26" s="77"/>
      <c r="Y26" s="77"/>
      <c r="Z26" s="77"/>
      <c r="AA26" s="77"/>
      <c r="AB26" s="77"/>
      <c r="AC26" s="77"/>
      <c r="AD26" s="77"/>
      <c r="AE26" s="77"/>
      <c r="AF26" s="77"/>
      <c r="AG26" s="77"/>
      <c r="AH26" s="77"/>
      <c r="AI26" s="77"/>
      <c r="AJ26" s="77"/>
      <c r="AK26" s="77"/>
      <c r="AL26" s="77"/>
      <c r="AM26" s="77"/>
      <c r="AN26" s="77"/>
      <c r="AR26" s="2"/>
      <c r="XFD26" s="94"/>
    </row>
    <row r="27" spans="1:44 16384:16384" ht="15" customHeight="1" x14ac:dyDescent="0.45">
      <c r="A27" s="2"/>
      <c r="B27" s="99"/>
      <c r="C27" s="99"/>
      <c r="D27" s="99"/>
      <c r="E27" s="99"/>
      <c r="F27" s="99"/>
      <c r="G27" s="77"/>
      <c r="H27" s="77"/>
      <c r="I27" s="77"/>
      <c r="J27" s="77"/>
      <c r="K27" s="77"/>
      <c r="L27" s="77"/>
      <c r="M27" s="77"/>
      <c r="N27" s="77"/>
      <c r="O27" s="77"/>
      <c r="P27" s="77"/>
      <c r="Q27" s="77"/>
      <c r="R27" s="77"/>
      <c r="S27" s="77"/>
      <c r="T27" s="77"/>
      <c r="U27" s="77"/>
      <c r="V27" s="77"/>
      <c r="W27" s="77"/>
      <c r="X27" s="77"/>
      <c r="Y27" s="77"/>
      <c r="Z27" s="77"/>
      <c r="AA27" s="77"/>
      <c r="AB27" s="77"/>
      <c r="AC27" s="77"/>
      <c r="AD27" s="77"/>
      <c r="AE27" s="77"/>
      <c r="AF27" s="77"/>
      <c r="AG27" s="77"/>
      <c r="AH27" s="77"/>
      <c r="AI27" s="77"/>
      <c r="AJ27" s="77"/>
      <c r="AK27" s="77"/>
      <c r="AL27" s="77"/>
      <c r="AM27" s="77"/>
      <c r="AN27" s="77"/>
      <c r="AR27" s="2"/>
      <c r="XFD27" s="94"/>
    </row>
    <row r="28" spans="1:44 16384:16384" ht="15" customHeight="1" x14ac:dyDescent="0.45">
      <c r="A28" s="2"/>
      <c r="B28" s="99"/>
      <c r="C28" s="99"/>
      <c r="D28" s="99"/>
      <c r="E28" s="99"/>
      <c r="F28" s="99"/>
      <c r="G28" s="77" t="s">
        <v>1027</v>
      </c>
      <c r="H28" s="77"/>
      <c r="I28" s="77"/>
      <c r="J28" s="77"/>
      <c r="K28" s="77"/>
      <c r="L28" s="77"/>
      <c r="M28" s="77"/>
      <c r="N28" s="77"/>
      <c r="O28" s="77"/>
      <c r="P28" s="77"/>
      <c r="Q28" s="77"/>
      <c r="R28" s="77"/>
      <c r="S28" s="77"/>
      <c r="T28" s="77"/>
      <c r="U28" s="77"/>
      <c r="V28" s="77"/>
      <c r="W28" s="77"/>
      <c r="X28" s="77"/>
      <c r="Y28" s="77"/>
      <c r="Z28" s="77"/>
      <c r="AA28" s="77"/>
      <c r="AB28" s="77"/>
      <c r="AC28" s="77"/>
      <c r="AD28" s="77"/>
      <c r="AE28" s="77"/>
      <c r="AF28" s="77"/>
      <c r="AG28" s="77"/>
      <c r="AH28" s="77"/>
      <c r="AI28" s="77"/>
      <c r="AJ28" s="77"/>
      <c r="AK28" s="77"/>
      <c r="AL28" s="77"/>
      <c r="AM28" s="77"/>
      <c r="AN28" s="77"/>
      <c r="AR28" s="2"/>
      <c r="XFD28" s="94"/>
    </row>
    <row r="29" spans="1:44 16384:16384" ht="15" customHeight="1" x14ac:dyDescent="0.45">
      <c r="A29" s="2"/>
      <c r="B29" s="99"/>
      <c r="C29" s="99"/>
      <c r="D29" s="99"/>
      <c r="E29" s="99"/>
      <c r="F29" s="99"/>
      <c r="G29" s="77"/>
      <c r="H29" s="77"/>
      <c r="I29" s="77"/>
      <c r="J29" s="77"/>
      <c r="K29" s="77"/>
      <c r="L29" s="77"/>
      <c r="M29" s="77"/>
      <c r="N29" s="77"/>
      <c r="O29" s="77"/>
      <c r="P29" s="77"/>
      <c r="Q29" s="77"/>
      <c r="R29" s="77"/>
      <c r="S29" s="77"/>
      <c r="T29" s="77"/>
      <c r="U29" s="77"/>
      <c r="V29" s="77"/>
      <c r="W29" s="77"/>
      <c r="X29" s="77"/>
      <c r="Y29" s="77"/>
      <c r="Z29" s="77"/>
      <c r="AA29" s="77"/>
      <c r="AB29" s="77"/>
      <c r="AC29" s="77"/>
      <c r="AD29" s="77"/>
      <c r="AE29" s="77"/>
      <c r="AF29" s="77"/>
      <c r="AG29" s="77"/>
      <c r="AH29" s="77"/>
      <c r="AI29" s="77"/>
      <c r="AJ29" s="77"/>
      <c r="AK29" s="77"/>
      <c r="AL29" s="77"/>
      <c r="AM29" s="77"/>
      <c r="AN29" s="77"/>
      <c r="AR29" s="2"/>
      <c r="XFD29" s="94"/>
    </row>
    <row r="30" spans="1:44 16384:16384" ht="15" customHeight="1" x14ac:dyDescent="0.45">
      <c r="A30" s="2"/>
      <c r="B30" s="99"/>
      <c r="C30" s="99"/>
      <c r="D30" s="99"/>
      <c r="E30" s="99"/>
      <c r="F30" s="99"/>
      <c r="G30" s="77" t="s">
        <v>1036</v>
      </c>
      <c r="H30" s="77"/>
      <c r="I30" s="77"/>
      <c r="J30" s="77"/>
      <c r="K30" s="77"/>
      <c r="L30" s="77"/>
      <c r="M30" s="77"/>
      <c r="N30" s="77"/>
      <c r="O30" s="77"/>
      <c r="P30" s="77"/>
      <c r="Q30" s="77"/>
      <c r="R30" s="77"/>
      <c r="S30" s="77"/>
      <c r="T30" s="77"/>
      <c r="U30" s="77"/>
      <c r="V30" s="77"/>
      <c r="W30" s="77"/>
      <c r="X30" s="77"/>
      <c r="Y30" s="77"/>
      <c r="Z30" s="77"/>
      <c r="AA30" s="77"/>
      <c r="AB30" s="77"/>
      <c r="AC30" s="77"/>
      <c r="AD30" s="77"/>
      <c r="AE30" s="77"/>
      <c r="AF30" s="77"/>
      <c r="AG30" s="77"/>
      <c r="AH30" s="77"/>
      <c r="AI30" s="77"/>
      <c r="AJ30" s="77"/>
      <c r="AK30" s="77"/>
      <c r="AL30" s="77"/>
      <c r="AM30" s="77"/>
      <c r="AN30" s="77"/>
      <c r="AR30" s="2"/>
      <c r="XFD30" s="94"/>
    </row>
    <row r="31" spans="1:44 16384:16384" ht="15" customHeight="1" x14ac:dyDescent="0.45">
      <c r="A31" s="2"/>
      <c r="B31" s="99"/>
      <c r="C31" s="99"/>
      <c r="D31" s="99"/>
      <c r="E31" s="99"/>
      <c r="F31" s="99"/>
      <c r="G31" s="77"/>
      <c r="H31" s="77"/>
      <c r="I31" s="77"/>
      <c r="J31" s="77"/>
      <c r="K31" s="77"/>
      <c r="L31" s="77"/>
      <c r="M31" s="77"/>
      <c r="N31" s="77"/>
      <c r="O31" s="77"/>
      <c r="P31" s="77"/>
      <c r="Q31" s="77"/>
      <c r="R31" s="77"/>
      <c r="S31" s="77"/>
      <c r="T31" s="77"/>
      <c r="U31" s="77"/>
      <c r="V31" s="77"/>
      <c r="W31" s="77"/>
      <c r="X31" s="77"/>
      <c r="Y31" s="77"/>
      <c r="Z31" s="77"/>
      <c r="AA31" s="77"/>
      <c r="AB31" s="77"/>
      <c r="AC31" s="77"/>
      <c r="AD31" s="77"/>
      <c r="AE31" s="77"/>
      <c r="AF31" s="77"/>
      <c r="AG31" s="77"/>
      <c r="AH31" s="77"/>
      <c r="AI31" s="77"/>
      <c r="AJ31" s="77"/>
      <c r="AK31" s="77"/>
      <c r="AL31" s="77"/>
      <c r="AM31" s="77"/>
      <c r="AN31" s="77"/>
      <c r="AR31" s="2"/>
      <c r="XFD31" s="94"/>
    </row>
    <row r="32" spans="1:44 16384:16384" ht="15" customHeight="1" x14ac:dyDescent="0.45">
      <c r="A32" s="2"/>
      <c r="B32" s="99"/>
      <c r="C32" s="99"/>
      <c r="D32" s="99"/>
      <c r="E32" s="99"/>
      <c r="F32" s="99"/>
      <c r="G32" s="77" t="s">
        <v>1029</v>
      </c>
      <c r="H32" s="77"/>
      <c r="I32" s="77"/>
      <c r="J32" s="77"/>
      <c r="K32" s="77"/>
      <c r="L32" s="77"/>
      <c r="M32" s="77"/>
      <c r="N32" s="77"/>
      <c r="O32" s="77"/>
      <c r="P32" s="77"/>
      <c r="Q32" s="77"/>
      <c r="R32" s="77"/>
      <c r="S32" s="77"/>
      <c r="T32" s="77"/>
      <c r="U32" s="77"/>
      <c r="V32" s="77"/>
      <c r="W32" s="77"/>
      <c r="X32" s="77"/>
      <c r="Y32" s="77"/>
      <c r="Z32" s="77"/>
      <c r="AA32" s="77"/>
      <c r="AB32" s="77"/>
      <c r="AC32" s="77"/>
      <c r="AD32" s="77"/>
      <c r="AE32" s="77"/>
      <c r="AF32" s="77"/>
      <c r="AG32" s="77"/>
      <c r="AH32" s="77"/>
      <c r="AI32" s="77"/>
      <c r="AJ32" s="77"/>
      <c r="AK32" s="77"/>
      <c r="AL32" s="77"/>
      <c r="AM32" s="77"/>
      <c r="AN32" s="77"/>
      <c r="AR32" s="2"/>
      <c r="XFD32" s="94"/>
    </row>
    <row r="33" spans="1:44 16384:16384" ht="15" customHeight="1" x14ac:dyDescent="0.45">
      <c r="A33" s="2"/>
      <c r="B33" s="99"/>
      <c r="C33" s="99"/>
      <c r="D33" s="99"/>
      <c r="E33" s="99"/>
      <c r="F33" s="99"/>
      <c r="G33" s="77"/>
      <c r="H33" s="77"/>
      <c r="I33" s="77"/>
      <c r="J33" s="77"/>
      <c r="K33" s="77"/>
      <c r="L33" s="77"/>
      <c r="M33" s="77"/>
      <c r="N33" s="77"/>
      <c r="O33" s="77"/>
      <c r="P33" s="77"/>
      <c r="Q33" s="77"/>
      <c r="R33" s="77"/>
      <c r="S33" s="77"/>
      <c r="T33" s="77"/>
      <c r="U33" s="77"/>
      <c r="V33" s="77"/>
      <c r="W33" s="77"/>
      <c r="X33" s="77"/>
      <c r="Y33" s="77"/>
      <c r="Z33" s="77"/>
      <c r="AA33" s="77"/>
      <c r="AB33" s="77"/>
      <c r="AC33" s="77"/>
      <c r="AD33" s="77"/>
      <c r="AE33" s="77"/>
      <c r="AF33" s="77"/>
      <c r="AG33" s="77"/>
      <c r="AH33" s="77"/>
      <c r="AI33" s="77"/>
      <c r="AJ33" s="77"/>
      <c r="AK33" s="77"/>
      <c r="AL33" s="77"/>
      <c r="AM33" s="77"/>
      <c r="AN33" s="77"/>
      <c r="AR33" s="2"/>
      <c r="XFD33" s="94"/>
    </row>
    <row r="34" spans="1:44 16384:16384" ht="15" customHeight="1" x14ac:dyDescent="0.45">
      <c r="A34" s="2"/>
      <c r="B34" s="99"/>
      <c r="C34" s="99"/>
      <c r="D34" s="99"/>
      <c r="E34" s="99"/>
      <c r="F34" s="99"/>
      <c r="G34" s="77" t="s">
        <v>1030</v>
      </c>
      <c r="H34" s="77"/>
      <c r="I34" s="77"/>
      <c r="J34" s="77"/>
      <c r="K34" s="77"/>
      <c r="L34" s="77"/>
      <c r="M34" s="77"/>
      <c r="N34" s="77"/>
      <c r="O34" s="77"/>
      <c r="P34" s="77"/>
      <c r="Q34" s="77"/>
      <c r="R34" s="77"/>
      <c r="S34" s="77"/>
      <c r="T34" s="77"/>
      <c r="U34" s="77"/>
      <c r="V34" s="77"/>
      <c r="W34" s="77"/>
      <c r="X34" s="77"/>
      <c r="Y34" s="77"/>
      <c r="Z34" s="77"/>
      <c r="AA34" s="77"/>
      <c r="AB34" s="77"/>
      <c r="AC34" s="77"/>
      <c r="AD34" s="77"/>
      <c r="AE34" s="77"/>
      <c r="AF34" s="77"/>
      <c r="AG34" s="77"/>
      <c r="AH34" s="77"/>
      <c r="AI34" s="77"/>
      <c r="AJ34" s="77"/>
      <c r="AK34" s="77"/>
      <c r="AL34" s="77"/>
      <c r="AM34" s="77"/>
      <c r="AN34" s="77"/>
      <c r="AR34" s="2"/>
      <c r="XFD34" s="94"/>
    </row>
    <row r="35" spans="1:44 16384:16384" ht="15" customHeight="1" x14ac:dyDescent="0.45">
      <c r="A35" s="2"/>
      <c r="G35" s="77"/>
      <c r="H35" s="77"/>
      <c r="I35" s="77"/>
      <c r="J35" s="77"/>
      <c r="K35" s="77"/>
      <c r="L35" s="77"/>
      <c r="M35" s="77"/>
      <c r="N35" s="77"/>
      <c r="O35" s="77"/>
      <c r="P35" s="77"/>
      <c r="Q35" s="77"/>
      <c r="R35" s="77"/>
      <c r="S35" s="77"/>
      <c r="T35" s="77"/>
      <c r="U35" s="77"/>
      <c r="V35" s="77"/>
      <c r="W35" s="77"/>
      <c r="X35" s="77"/>
      <c r="Y35" s="77"/>
      <c r="Z35" s="77"/>
      <c r="AA35" s="77"/>
      <c r="AB35" s="77"/>
      <c r="AC35" s="77"/>
      <c r="AD35" s="77"/>
      <c r="AE35" s="77"/>
      <c r="AF35" s="77"/>
      <c r="AG35" s="77"/>
      <c r="AH35" s="77"/>
      <c r="AI35" s="77"/>
      <c r="AJ35" s="77"/>
      <c r="AK35" s="77"/>
      <c r="AL35" s="77"/>
      <c r="AM35" s="77"/>
      <c r="AN35" s="77"/>
      <c r="AR35" s="2"/>
      <c r="XFD35" s="94"/>
    </row>
    <row r="36" spans="1:44 16384:16384" ht="15" customHeight="1" x14ac:dyDescent="0.45">
      <c r="A36" s="2"/>
      <c r="G36" s="77" t="s">
        <v>1037</v>
      </c>
      <c r="H36" s="77"/>
      <c r="I36" s="77"/>
      <c r="J36" s="77"/>
      <c r="K36" s="77"/>
      <c r="L36" s="77"/>
      <c r="M36" s="77"/>
      <c r="N36" s="77"/>
      <c r="O36" s="77"/>
      <c r="P36" s="77"/>
      <c r="Q36" s="77"/>
      <c r="R36" s="77"/>
      <c r="S36" s="77"/>
      <c r="T36" s="77"/>
      <c r="U36" s="77"/>
      <c r="V36" s="77"/>
      <c r="W36" s="77"/>
      <c r="X36" s="77"/>
      <c r="Y36" s="77"/>
      <c r="Z36" s="77"/>
      <c r="AA36" s="77"/>
      <c r="AB36" s="77"/>
      <c r="AC36" s="77"/>
      <c r="AD36" s="77"/>
      <c r="AE36" s="77"/>
      <c r="AF36" s="77"/>
      <c r="AG36" s="77"/>
      <c r="AH36" s="77"/>
      <c r="AI36" s="77"/>
      <c r="AJ36" s="77"/>
      <c r="AK36" s="77"/>
      <c r="AL36" s="77"/>
      <c r="AM36" s="77"/>
      <c r="AN36" s="77"/>
      <c r="AR36" s="2"/>
      <c r="XFD36" s="94"/>
    </row>
    <row r="37" spans="1:44 16384:16384" ht="15" customHeight="1" x14ac:dyDescent="0.45">
      <c r="A37" s="2"/>
      <c r="G37" s="77"/>
      <c r="H37" s="77"/>
      <c r="I37" s="77"/>
      <c r="J37" s="77"/>
      <c r="K37" s="77"/>
      <c r="L37" s="77"/>
      <c r="M37" s="77"/>
      <c r="N37" s="77"/>
      <c r="O37" s="77"/>
      <c r="P37" s="77"/>
      <c r="Q37" s="77"/>
      <c r="R37" s="77"/>
      <c r="S37" s="77"/>
      <c r="T37" s="77"/>
      <c r="U37" s="77"/>
      <c r="V37" s="77"/>
      <c r="W37" s="77"/>
      <c r="X37" s="77"/>
      <c r="Y37" s="77"/>
      <c r="Z37" s="77"/>
      <c r="AA37" s="77"/>
      <c r="AB37" s="77"/>
      <c r="AC37" s="77"/>
      <c r="AD37" s="77"/>
      <c r="AE37" s="77"/>
      <c r="AF37" s="77"/>
      <c r="AG37" s="77"/>
      <c r="AH37" s="77"/>
      <c r="AI37" s="77"/>
      <c r="AJ37" s="77"/>
      <c r="AK37" s="77"/>
      <c r="AL37" s="77"/>
      <c r="AM37" s="77"/>
      <c r="AN37" s="77"/>
      <c r="AR37" s="2"/>
      <c r="XFD37" s="94"/>
    </row>
    <row r="38" spans="1:44 16384:16384" ht="15" customHeight="1" x14ac:dyDescent="0.45">
      <c r="A38" s="2"/>
      <c r="G38" s="77" t="s">
        <v>1038</v>
      </c>
      <c r="H38" s="77"/>
      <c r="I38" s="77"/>
      <c r="J38" s="77"/>
      <c r="K38" s="77"/>
      <c r="L38" s="77"/>
      <c r="M38" s="77"/>
      <c r="N38" s="77"/>
      <c r="O38" s="77"/>
      <c r="P38" s="77"/>
      <c r="Q38" s="77"/>
      <c r="R38" s="77"/>
      <c r="S38" s="77"/>
      <c r="T38" s="77"/>
      <c r="U38" s="77"/>
      <c r="V38" s="77"/>
      <c r="W38" s="77"/>
      <c r="X38" s="77"/>
      <c r="Y38" s="77"/>
      <c r="Z38" s="77"/>
      <c r="AA38" s="77"/>
      <c r="AB38" s="77"/>
      <c r="AC38" s="77"/>
      <c r="AD38" s="77"/>
      <c r="AE38" s="77"/>
      <c r="AF38" s="77"/>
      <c r="AG38" s="77"/>
      <c r="AH38" s="77"/>
      <c r="AI38" s="77"/>
      <c r="AJ38" s="77"/>
      <c r="AK38" s="77"/>
      <c r="AL38" s="77"/>
      <c r="AM38" s="77"/>
      <c r="AN38" s="77"/>
      <c r="AR38" s="2"/>
      <c r="XFD38" s="94"/>
    </row>
    <row r="39" spans="1:44 16384:16384" ht="15" customHeight="1" x14ac:dyDescent="0.45">
      <c r="A39" s="2"/>
      <c r="G39" s="77"/>
      <c r="H39" s="77"/>
      <c r="I39" s="77"/>
      <c r="J39" s="77"/>
      <c r="K39" s="77"/>
      <c r="L39" s="77"/>
      <c r="M39" s="77"/>
      <c r="N39" s="77"/>
      <c r="O39" s="77"/>
      <c r="P39" s="77"/>
      <c r="Q39" s="77"/>
      <c r="R39" s="77"/>
      <c r="S39" s="77"/>
      <c r="T39" s="77"/>
      <c r="U39" s="77"/>
      <c r="V39" s="77"/>
      <c r="W39" s="77"/>
      <c r="X39" s="77"/>
      <c r="Y39" s="77"/>
      <c r="Z39" s="77"/>
      <c r="AA39" s="77"/>
      <c r="AB39" s="77"/>
      <c r="AC39" s="77"/>
      <c r="AD39" s="77"/>
      <c r="AE39" s="77"/>
      <c r="AF39" s="77"/>
      <c r="AG39" s="77"/>
      <c r="AH39" s="77"/>
      <c r="AI39" s="77"/>
      <c r="AJ39" s="77"/>
      <c r="AK39" s="77"/>
      <c r="AL39" s="77"/>
      <c r="AM39" s="77"/>
      <c r="AN39" s="77"/>
      <c r="AR39" s="2"/>
      <c r="XFD39" s="94"/>
    </row>
    <row r="40" spans="1:44 16384:16384" ht="15" customHeight="1" x14ac:dyDescent="0.45">
      <c r="A40" s="2"/>
      <c r="G40" s="77" t="s">
        <v>1031</v>
      </c>
      <c r="H40" s="77"/>
      <c r="I40" s="77"/>
      <c r="J40" s="77"/>
      <c r="K40" s="77"/>
      <c r="L40" s="77"/>
      <c r="M40" s="77"/>
      <c r="N40" s="77"/>
      <c r="O40" s="77"/>
      <c r="P40" s="77"/>
      <c r="Q40" s="77"/>
      <c r="R40" s="77"/>
      <c r="S40" s="77"/>
      <c r="T40" s="77"/>
      <c r="U40" s="77"/>
      <c r="V40" s="77"/>
      <c r="W40" s="77"/>
      <c r="X40" s="77"/>
      <c r="Y40" s="77"/>
      <c r="Z40" s="77"/>
      <c r="AA40" s="77"/>
      <c r="AB40" s="77"/>
      <c r="AC40" s="77"/>
      <c r="AD40" s="77"/>
      <c r="AE40" s="77"/>
      <c r="AF40" s="77"/>
      <c r="AG40" s="77"/>
      <c r="AH40" s="77"/>
      <c r="AI40" s="77"/>
      <c r="AJ40" s="77"/>
      <c r="AK40" s="77"/>
      <c r="AL40" s="77"/>
      <c r="AM40" s="77"/>
      <c r="AN40" s="77"/>
      <c r="AR40" s="2"/>
      <c r="XFD40" s="94"/>
    </row>
    <row r="41" spans="1:44 16384:16384" ht="18.75" customHeight="1" x14ac:dyDescent="0.45">
      <c r="A41" s="2"/>
      <c r="G41" s="77"/>
      <c r="H41" s="77"/>
      <c r="I41" s="77"/>
      <c r="J41" s="77"/>
      <c r="K41" s="77"/>
      <c r="L41" s="77"/>
      <c r="M41" s="77"/>
      <c r="N41" s="77"/>
      <c r="O41" s="77"/>
      <c r="P41" s="77"/>
      <c r="Q41" s="77"/>
      <c r="R41" s="77"/>
      <c r="S41" s="77"/>
      <c r="T41" s="77"/>
      <c r="U41" s="77"/>
      <c r="V41" s="77"/>
      <c r="W41" s="77"/>
      <c r="X41" s="77"/>
      <c r="Y41" s="77"/>
      <c r="Z41" s="77"/>
      <c r="AA41" s="77"/>
      <c r="AB41" s="77"/>
      <c r="AC41" s="77"/>
      <c r="AD41" s="77"/>
      <c r="AE41" s="77"/>
      <c r="AF41" s="77"/>
      <c r="AG41" s="77"/>
      <c r="AH41" s="77"/>
      <c r="AI41" s="77"/>
      <c r="AJ41" s="77"/>
      <c r="AK41" s="77"/>
      <c r="AL41" s="77"/>
      <c r="AM41" s="77"/>
      <c r="AN41" s="77"/>
      <c r="AR41" s="2"/>
      <c r="XFD41" s="94"/>
    </row>
    <row r="42" spans="1:44 16384:16384" ht="18.75" customHeight="1" x14ac:dyDescent="0.45">
      <c r="A42" s="2"/>
      <c r="G42" s="77" t="s">
        <v>1032</v>
      </c>
      <c r="H42" s="77"/>
      <c r="I42" s="77"/>
      <c r="J42" s="77"/>
      <c r="K42" s="77"/>
      <c r="L42" s="77"/>
      <c r="M42" s="77"/>
      <c r="N42" s="77"/>
      <c r="O42" s="77"/>
      <c r="P42" s="77"/>
      <c r="Q42" s="77"/>
      <c r="R42" s="77"/>
      <c r="S42" s="77"/>
      <c r="T42" s="77"/>
      <c r="U42" s="77"/>
      <c r="V42" s="77"/>
      <c r="W42" s="77"/>
      <c r="X42" s="77"/>
      <c r="Y42" s="77"/>
      <c r="Z42" s="77"/>
      <c r="AA42" s="77"/>
      <c r="AB42" s="77"/>
      <c r="AC42" s="77"/>
      <c r="AD42" s="77"/>
      <c r="AE42" s="77"/>
      <c r="AF42" s="77"/>
      <c r="AG42" s="77"/>
      <c r="AH42" s="77"/>
      <c r="AI42" s="77"/>
      <c r="AJ42" s="77"/>
      <c r="AK42" s="77"/>
      <c r="AL42" s="77"/>
      <c r="AM42" s="77"/>
      <c r="AN42" s="77"/>
      <c r="AR42" s="2"/>
      <c r="XFD42" s="94"/>
    </row>
    <row r="43" spans="1:44 16384:16384" ht="18.75" customHeight="1" x14ac:dyDescent="0.45">
      <c r="A43" s="2"/>
      <c r="G43" s="77"/>
      <c r="H43" s="77"/>
      <c r="I43" s="77"/>
      <c r="J43" s="77"/>
      <c r="K43" s="77"/>
      <c r="L43" s="77"/>
      <c r="M43" s="77"/>
      <c r="N43" s="77"/>
      <c r="O43" s="77"/>
      <c r="P43" s="77"/>
      <c r="Q43" s="77"/>
      <c r="R43" s="77"/>
      <c r="S43" s="77"/>
      <c r="T43" s="77"/>
      <c r="U43" s="77"/>
      <c r="V43" s="77"/>
      <c r="W43" s="77"/>
      <c r="X43" s="77"/>
      <c r="Y43" s="77"/>
      <c r="Z43" s="77"/>
      <c r="AA43" s="77"/>
      <c r="AB43" s="77"/>
      <c r="AC43" s="77"/>
      <c r="AD43" s="77"/>
      <c r="AE43" s="77"/>
      <c r="AF43" s="77"/>
      <c r="AG43" s="77"/>
      <c r="AH43" s="77"/>
      <c r="AI43" s="77"/>
      <c r="AJ43" s="77"/>
      <c r="AK43" s="77"/>
      <c r="AL43" s="77"/>
      <c r="AM43" s="77"/>
      <c r="AN43" s="77"/>
      <c r="AR43" s="2"/>
      <c r="XFD43" s="94"/>
    </row>
    <row r="44" spans="1:44 16384:16384" ht="18.75" customHeight="1" x14ac:dyDescent="0.45">
      <c r="A44" s="2"/>
      <c r="G44" s="77" t="s">
        <v>1094</v>
      </c>
      <c r="AR44" s="2"/>
      <c r="XFD44" s="94"/>
    </row>
    <row r="45" spans="1:44 16384:16384" x14ac:dyDescent="0.4">
      <c r="A45" s="2"/>
      <c r="G45" s="65"/>
      <c r="H45" s="65"/>
      <c r="I45" s="65"/>
      <c r="J45" s="65"/>
      <c r="K45" s="65"/>
      <c r="L45" s="65"/>
      <c r="M45" s="65"/>
      <c r="N45" s="65"/>
      <c r="O45" s="65"/>
      <c r="P45" s="65"/>
      <c r="Q45" s="65"/>
      <c r="R45" s="65"/>
      <c r="S45" s="65"/>
      <c r="T45" s="65"/>
      <c r="U45" s="65"/>
      <c r="V45" s="65"/>
      <c r="W45" s="65"/>
      <c r="X45" s="65"/>
      <c r="Y45" s="65"/>
      <c r="Z45" s="65"/>
      <c r="AA45" s="65"/>
      <c r="AB45" s="65"/>
      <c r="AC45" s="65"/>
      <c r="AD45" s="65"/>
      <c r="AE45" s="65"/>
      <c r="AF45" s="65"/>
      <c r="AG45" s="65"/>
      <c r="AH45" s="65"/>
      <c r="AI45" s="65"/>
      <c r="AJ45" s="65"/>
      <c r="AK45" s="65"/>
      <c r="AL45" s="65"/>
      <c r="AM45" s="65"/>
      <c r="AR45" s="2"/>
      <c r="XFD45" s="94"/>
    </row>
    <row r="46" spans="1:44 16384:16384" ht="18" x14ac:dyDescent="0.45">
      <c r="A46" s="2"/>
      <c r="G46" s="77" t="s">
        <v>1095</v>
      </c>
      <c r="AR46" s="2"/>
      <c r="XFD46" s="94"/>
    </row>
    <row r="47" spans="1:44 16384:16384" x14ac:dyDescent="0.4">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XFD47" s="94"/>
    </row>
    <row r="48" spans="1:44 16384:16384" ht="4.5" customHeight="1" x14ac:dyDescent="0.4">
      <c r="XFD48" s="94"/>
    </row>
    <row r="49" ht="15" hidden="1" customHeight="1" x14ac:dyDescent="0.4"/>
    <row r="50" ht="15" hidden="1" customHeight="1" x14ac:dyDescent="0.4"/>
    <row r="51" ht="15" hidden="1" customHeight="1" x14ac:dyDescent="0.4"/>
    <row r="52" ht="15" hidden="1" customHeight="1" x14ac:dyDescent="0.4"/>
    <row r="53" ht="15" hidden="1" customHeight="1" x14ac:dyDescent="0.4"/>
    <row r="54" ht="15" hidden="1" customHeight="1" x14ac:dyDescent="0.4"/>
    <row r="55" ht="15" hidden="1" customHeight="1" x14ac:dyDescent="0.4"/>
    <row r="56" ht="15" hidden="1" customHeight="1" x14ac:dyDescent="0.4"/>
    <row r="57" ht="15" hidden="1" customHeight="1" x14ac:dyDescent="0.4"/>
    <row r="58" ht="15" hidden="1" customHeight="1" x14ac:dyDescent="0.4"/>
    <row r="59" ht="15" hidden="1" customHeight="1" x14ac:dyDescent="0.4"/>
    <row r="60" ht="15" hidden="1" customHeight="1" x14ac:dyDescent="0.4"/>
    <row r="61" ht="15" hidden="1" customHeight="1" x14ac:dyDescent="0.4"/>
    <row r="62" ht="15" hidden="1" customHeight="1" x14ac:dyDescent="0.4"/>
    <row r="63" ht="15" hidden="1" customHeight="1" x14ac:dyDescent="0.4"/>
    <row r="64" ht="15" hidden="1" customHeight="1" x14ac:dyDescent="0.4"/>
    <row r="65" spans="19:39" ht="15" hidden="1" customHeight="1" x14ac:dyDescent="0.4"/>
    <row r="66" spans="19:39" ht="15" hidden="1" customHeight="1" x14ac:dyDescent="0.4"/>
    <row r="67" spans="19:39" ht="15" hidden="1" customHeight="1" x14ac:dyDescent="0.4"/>
    <row r="68" spans="19:39" ht="15" hidden="1" customHeight="1" x14ac:dyDescent="0.4"/>
    <row r="69" spans="19:39" ht="15" hidden="1" customHeight="1" x14ac:dyDescent="0.4"/>
    <row r="70" spans="19:39" ht="15" hidden="1" customHeight="1" x14ac:dyDescent="0.4"/>
    <row r="71" spans="19:39" ht="15" hidden="1" customHeight="1" x14ac:dyDescent="0.4"/>
    <row r="72" spans="19:39" ht="15" hidden="1" customHeight="1" x14ac:dyDescent="0.4"/>
    <row r="73" spans="19:39" ht="15" hidden="1" customHeight="1" x14ac:dyDescent="0.4">
      <c r="S73" t="s">
        <v>877</v>
      </c>
      <c r="AM73" t="s">
        <v>883</v>
      </c>
    </row>
    <row r="74" spans="19:39" ht="15" hidden="1" customHeight="1" x14ac:dyDescent="0.4">
      <c r="S74" t="s">
        <v>878</v>
      </c>
      <c r="AM74" t="s">
        <v>923</v>
      </c>
    </row>
    <row r="75" spans="19:39" ht="15" hidden="1" customHeight="1" x14ac:dyDescent="0.4">
      <c r="S75" t="s">
        <v>879</v>
      </c>
      <c r="AM75" t="s">
        <v>884</v>
      </c>
    </row>
    <row r="76" spans="19:39" ht="15" hidden="1" customHeight="1" x14ac:dyDescent="0.4">
      <c r="S76" t="s">
        <v>880</v>
      </c>
      <c r="AM76" t="s">
        <v>885</v>
      </c>
    </row>
    <row r="77" spans="19:39" ht="15" hidden="1" customHeight="1" x14ac:dyDescent="0.4">
      <c r="S77" t="s">
        <v>881</v>
      </c>
      <c r="AM77" t="s">
        <v>886</v>
      </c>
    </row>
    <row r="78" spans="19:39" ht="15" hidden="1" customHeight="1" x14ac:dyDescent="0.4">
      <c r="S78" t="s">
        <v>882</v>
      </c>
      <c r="AM78" t="s">
        <v>887</v>
      </c>
    </row>
    <row r="79" spans="19:39" ht="15" hidden="1" customHeight="1" x14ac:dyDescent="0.4"/>
    <row r="80" spans="19:39" x14ac:dyDescent="0.4"/>
    <row r="81" x14ac:dyDescent="0.4"/>
    <row r="82" x14ac:dyDescent="0.4"/>
    <row r="83" x14ac:dyDescent="0.4"/>
    <row r="84" x14ac:dyDescent="0.4"/>
    <row r="86" x14ac:dyDescent="0.4"/>
    <row r="87" x14ac:dyDescent="0.4"/>
    <row r="88" x14ac:dyDescent="0.4"/>
  </sheetData>
  <sheetProtection sheet="1" objects="1" scenarios="1" selectLockedCells="1" selectUnlockedCells="1"/>
  <mergeCells count="9">
    <mergeCell ref="XFD1:XFD48"/>
    <mergeCell ref="N6:AQ8"/>
    <mergeCell ref="B15:AQ16"/>
    <mergeCell ref="B11:AQ12"/>
    <mergeCell ref="B2:AQ5"/>
    <mergeCell ref="B9:AQ10"/>
    <mergeCell ref="B13:AQ14"/>
    <mergeCell ref="B21:F34"/>
    <mergeCell ref="B6:M8"/>
  </mergeCells>
  <dataValidations count="2">
    <dataValidation type="list" allowBlank="1" showInputMessage="1" showErrorMessage="1" sqref="B6:M8" xr:uid="{00000000-0002-0000-0400-000000000000}">
      <formula1>INDIRECT("$AM$73:$AM$79")</formula1>
    </dataValidation>
    <dataValidation type="list" allowBlank="1" showInputMessage="1" showErrorMessage="1" sqref="B11:AQ12" xr:uid="{00000000-0002-0000-0400-000001000000}">
      <formula1>INDIRECT("Sheet1!C2:C116")</formula1>
    </dataValidation>
  </dataValidations>
  <pageMargins left="0.3" right="0.25" top="0.75" bottom="0.75" header="0.3" footer="0.3"/>
  <pageSetup scale="94" orientation="portrait" r:id="rId1"/>
  <rowBreaks count="1" manualBreakCount="1">
    <brk id="48" max="16383" man="1"/>
  </rowBreak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2000000}">
          <x14:formula1>
            <xm:f>Sheet1!#REF!</xm:f>
          </x14:formula1>
          <xm:sqref>B11:AQ12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R74"/>
  <sheetViews>
    <sheetView zoomScaleNormal="100" zoomScaleSheetLayoutView="100" workbookViewId="0">
      <selection sqref="A1:AR2"/>
    </sheetView>
  </sheetViews>
  <sheetFormatPr defaultColWidth="0" defaultRowHeight="14.15" zeroHeight="1" x14ac:dyDescent="0.35"/>
  <cols>
    <col min="1" max="44" width="2.3046875" style="1" customWidth="1"/>
    <col min="45" max="16384" width="9.07421875" style="1" hidden="1"/>
  </cols>
  <sheetData>
    <row r="1" spans="1:44" ht="15" customHeight="1" x14ac:dyDescent="0.35">
      <c r="A1" s="103" t="str">
        <f>'Page 1'!B6 &amp;" Assessment Maintenance Plan"</f>
        <v>2026-2027 Assessment Maintenance Plan</v>
      </c>
      <c r="B1" s="103"/>
      <c r="C1" s="103"/>
      <c r="D1" s="103"/>
      <c r="E1" s="103"/>
      <c r="F1" s="103"/>
      <c r="G1" s="103"/>
      <c r="H1" s="103"/>
      <c r="I1" s="103"/>
      <c r="J1" s="103"/>
      <c r="K1" s="103"/>
      <c r="L1" s="103"/>
      <c r="M1" s="103"/>
      <c r="N1" s="103"/>
      <c r="O1" s="103"/>
      <c r="P1" s="103"/>
      <c r="Q1" s="103"/>
      <c r="R1" s="103"/>
      <c r="S1" s="103"/>
      <c r="T1" s="103"/>
      <c r="U1" s="103"/>
      <c r="V1" s="103"/>
      <c r="W1" s="103"/>
      <c r="X1" s="103"/>
      <c r="Y1" s="103"/>
      <c r="Z1" s="103"/>
      <c r="AA1" s="103"/>
      <c r="AB1" s="103"/>
      <c r="AC1" s="103"/>
      <c r="AD1" s="103"/>
      <c r="AE1" s="103"/>
      <c r="AF1" s="103"/>
      <c r="AG1" s="103"/>
      <c r="AH1" s="103"/>
      <c r="AI1" s="103"/>
      <c r="AJ1" s="103"/>
      <c r="AK1" s="103"/>
      <c r="AL1" s="103"/>
      <c r="AM1" s="103"/>
      <c r="AN1" s="103"/>
      <c r="AO1" s="103"/>
      <c r="AP1" s="103"/>
      <c r="AQ1" s="103"/>
      <c r="AR1" s="103"/>
    </row>
    <row r="2" spans="1:44" x14ac:dyDescent="0.35">
      <c r="A2" s="103"/>
      <c r="B2" s="103"/>
      <c r="C2" s="103"/>
      <c r="D2" s="103"/>
      <c r="E2" s="103"/>
      <c r="F2" s="103"/>
      <c r="G2" s="103"/>
      <c r="H2" s="103"/>
      <c r="I2" s="103"/>
      <c r="J2" s="103"/>
      <c r="K2" s="103"/>
      <c r="L2" s="103"/>
      <c r="M2" s="103"/>
      <c r="N2" s="103"/>
      <c r="O2" s="103"/>
      <c r="P2" s="103"/>
      <c r="Q2" s="103"/>
      <c r="R2" s="103"/>
      <c r="S2" s="103"/>
      <c r="T2" s="103"/>
      <c r="U2" s="103"/>
      <c r="V2" s="103"/>
      <c r="W2" s="103"/>
      <c r="X2" s="103"/>
      <c r="Y2" s="103"/>
      <c r="Z2" s="103"/>
      <c r="AA2" s="103"/>
      <c r="AB2" s="103"/>
      <c r="AC2" s="103"/>
      <c r="AD2" s="103"/>
      <c r="AE2" s="103"/>
      <c r="AF2" s="103"/>
      <c r="AG2" s="103"/>
      <c r="AH2" s="103"/>
      <c r="AI2" s="103"/>
      <c r="AJ2" s="103"/>
      <c r="AK2" s="103"/>
      <c r="AL2" s="103"/>
      <c r="AM2" s="103"/>
      <c r="AN2" s="103"/>
      <c r="AO2" s="103"/>
      <c r="AP2" s="103"/>
      <c r="AQ2" s="103"/>
      <c r="AR2" s="103"/>
    </row>
    <row r="3" spans="1:44" ht="15" customHeight="1" x14ac:dyDescent="0.65">
      <c r="A3" s="56"/>
      <c r="B3" s="56"/>
      <c r="C3" s="56"/>
      <c r="D3" s="56"/>
      <c r="E3" s="56"/>
      <c r="F3" s="56"/>
      <c r="G3" s="56"/>
      <c r="H3" s="56"/>
      <c r="I3" s="56"/>
      <c r="J3" s="56"/>
      <c r="K3" s="56"/>
      <c r="L3" s="56"/>
      <c r="M3" s="56"/>
      <c r="N3" s="56"/>
      <c r="O3" s="56"/>
      <c r="P3" s="56"/>
      <c r="Q3" s="56"/>
      <c r="R3" s="56"/>
      <c r="S3" s="56"/>
      <c r="T3" s="56"/>
      <c r="U3" s="56"/>
      <c r="V3" s="56"/>
      <c r="W3" s="56"/>
      <c r="X3" s="56"/>
      <c r="Y3" s="56"/>
      <c r="Z3" s="56"/>
      <c r="AA3" s="56"/>
      <c r="AB3" s="56"/>
      <c r="AC3" s="56"/>
      <c r="AD3" s="56"/>
      <c r="AE3" s="56"/>
      <c r="AF3" s="56"/>
      <c r="AG3" s="56"/>
      <c r="AH3" s="56"/>
      <c r="AI3" s="56"/>
      <c r="AJ3" s="56"/>
      <c r="AK3" s="56"/>
      <c r="AL3" s="56"/>
      <c r="AM3" s="56"/>
      <c r="AN3" s="56"/>
      <c r="AO3" s="56"/>
      <c r="AP3" s="56"/>
      <c r="AQ3" s="56"/>
      <c r="AR3" s="56"/>
    </row>
    <row r="4" spans="1:44" ht="15" customHeight="1" x14ac:dyDescent="0.35">
      <c r="A4" s="102" t="str">
        <f>"I, " &amp;Sheet1!J2&amp; ", the duly elected " &amp; 'Page 1'!B11 &amp; " Assessor, submit the following assessment maintenance plan for the " &amp; 'Page 1'!B6 &amp; " assessment maintenance cycle.  This plan contains the framework and all of the necessary elements to allow me to carry out my official duties as required by the Missouri Constitution and laws of the State of Missouri."</f>
        <v>I, Julia  Baker, the duly elected Gasconade County Assessor, submit the following assessment maintenance plan for the 2026-2027 assessment maintenance cycle.  This plan contains the framework and all of the necessary elements to allow me to carry out my official duties as required by the Missouri Constitution and laws of the State of Missouri.</v>
      </c>
      <c r="B4" s="102"/>
      <c r="C4" s="102"/>
      <c r="D4" s="102"/>
      <c r="E4" s="102"/>
      <c r="F4" s="102"/>
      <c r="G4" s="102"/>
      <c r="H4" s="102"/>
      <c r="I4" s="102"/>
      <c r="J4" s="102"/>
      <c r="K4" s="102"/>
      <c r="L4" s="102"/>
      <c r="M4" s="102"/>
      <c r="N4" s="102"/>
      <c r="O4" s="102"/>
      <c r="P4" s="102"/>
      <c r="Q4" s="102"/>
      <c r="R4" s="102"/>
      <c r="S4" s="102"/>
      <c r="T4" s="102"/>
      <c r="U4" s="102"/>
      <c r="V4" s="102"/>
      <c r="W4" s="102"/>
      <c r="X4" s="102"/>
      <c r="Y4" s="102"/>
      <c r="Z4" s="102"/>
      <c r="AA4" s="102"/>
      <c r="AB4" s="102"/>
      <c r="AC4" s="102"/>
      <c r="AD4" s="102"/>
      <c r="AE4" s="102"/>
      <c r="AF4" s="102"/>
      <c r="AG4" s="102"/>
      <c r="AH4" s="102"/>
      <c r="AI4" s="102"/>
      <c r="AJ4" s="102"/>
      <c r="AK4" s="102"/>
      <c r="AL4" s="102"/>
      <c r="AM4" s="102"/>
      <c r="AN4" s="102"/>
      <c r="AO4" s="102"/>
      <c r="AP4" s="102"/>
      <c r="AQ4" s="102"/>
      <c r="AR4" s="102"/>
    </row>
    <row r="5" spans="1:44" ht="15" customHeight="1" x14ac:dyDescent="0.35">
      <c r="A5" s="102"/>
      <c r="B5" s="102"/>
      <c r="C5" s="102"/>
      <c r="D5" s="102"/>
      <c r="E5" s="102"/>
      <c r="F5" s="102"/>
      <c r="G5" s="102"/>
      <c r="H5" s="102"/>
      <c r="I5" s="102"/>
      <c r="J5" s="102"/>
      <c r="K5" s="102"/>
      <c r="L5" s="102"/>
      <c r="M5" s="102"/>
      <c r="N5" s="102"/>
      <c r="O5" s="102"/>
      <c r="P5" s="102"/>
      <c r="Q5" s="102"/>
      <c r="R5" s="102"/>
      <c r="S5" s="102"/>
      <c r="T5" s="102"/>
      <c r="U5" s="102"/>
      <c r="V5" s="102"/>
      <c r="W5" s="102"/>
      <c r="X5" s="102"/>
      <c r="Y5" s="102"/>
      <c r="Z5" s="102"/>
      <c r="AA5" s="102"/>
      <c r="AB5" s="102"/>
      <c r="AC5" s="102"/>
      <c r="AD5" s="102"/>
      <c r="AE5" s="102"/>
      <c r="AF5" s="102"/>
      <c r="AG5" s="102"/>
      <c r="AH5" s="102"/>
      <c r="AI5" s="102"/>
      <c r="AJ5" s="102"/>
      <c r="AK5" s="102"/>
      <c r="AL5" s="102"/>
      <c r="AM5" s="102"/>
      <c r="AN5" s="102"/>
      <c r="AO5" s="102"/>
      <c r="AP5" s="102"/>
      <c r="AQ5" s="102"/>
      <c r="AR5" s="102"/>
    </row>
    <row r="6" spans="1:44" ht="15" customHeight="1" x14ac:dyDescent="0.35">
      <c r="A6" s="102"/>
      <c r="B6" s="102"/>
      <c r="C6" s="102"/>
      <c r="D6" s="102"/>
      <c r="E6" s="102"/>
      <c r="F6" s="102"/>
      <c r="G6" s="102"/>
      <c r="H6" s="102"/>
      <c r="I6" s="102"/>
      <c r="J6" s="102"/>
      <c r="K6" s="102"/>
      <c r="L6" s="102"/>
      <c r="M6" s="102"/>
      <c r="N6" s="102"/>
      <c r="O6" s="102"/>
      <c r="P6" s="102"/>
      <c r="Q6" s="102"/>
      <c r="R6" s="102"/>
      <c r="S6" s="102"/>
      <c r="T6" s="102"/>
      <c r="U6" s="102"/>
      <c r="V6" s="102"/>
      <c r="W6" s="102"/>
      <c r="X6" s="102"/>
      <c r="Y6" s="102"/>
      <c r="Z6" s="102"/>
      <c r="AA6" s="102"/>
      <c r="AB6" s="102"/>
      <c r="AC6" s="102"/>
      <c r="AD6" s="102"/>
      <c r="AE6" s="102"/>
      <c r="AF6" s="102"/>
      <c r="AG6" s="102"/>
      <c r="AH6" s="102"/>
      <c r="AI6" s="102"/>
      <c r="AJ6" s="102"/>
      <c r="AK6" s="102"/>
      <c r="AL6" s="102"/>
      <c r="AM6" s="102"/>
      <c r="AN6" s="102"/>
      <c r="AO6" s="102"/>
      <c r="AP6" s="102"/>
      <c r="AQ6" s="102"/>
      <c r="AR6" s="102"/>
    </row>
    <row r="7" spans="1:44" ht="15.75" customHeight="1" x14ac:dyDescent="0.35">
      <c r="A7" s="102"/>
      <c r="B7" s="102"/>
      <c r="C7" s="102"/>
      <c r="D7" s="102"/>
      <c r="E7" s="102"/>
      <c r="F7" s="102"/>
      <c r="G7" s="102"/>
      <c r="H7" s="102"/>
      <c r="I7" s="102"/>
      <c r="J7" s="102"/>
      <c r="K7" s="102"/>
      <c r="L7" s="102"/>
      <c r="M7" s="102"/>
      <c r="N7" s="102"/>
      <c r="O7" s="102"/>
      <c r="P7" s="102"/>
      <c r="Q7" s="102"/>
      <c r="R7" s="102"/>
      <c r="S7" s="102"/>
      <c r="T7" s="102"/>
      <c r="U7" s="102"/>
      <c r="V7" s="102"/>
      <c r="W7" s="102"/>
      <c r="X7" s="102"/>
      <c r="Y7" s="102"/>
      <c r="Z7" s="102"/>
      <c r="AA7" s="102"/>
      <c r="AB7" s="102"/>
      <c r="AC7" s="102"/>
      <c r="AD7" s="102"/>
      <c r="AE7" s="102"/>
      <c r="AF7" s="102"/>
      <c r="AG7" s="102"/>
      <c r="AH7" s="102"/>
      <c r="AI7" s="102"/>
      <c r="AJ7" s="102"/>
      <c r="AK7" s="102"/>
      <c r="AL7" s="102"/>
      <c r="AM7" s="102"/>
      <c r="AN7" s="102"/>
      <c r="AO7" s="102"/>
      <c r="AP7" s="102"/>
      <c r="AQ7" s="102"/>
      <c r="AR7" s="102"/>
    </row>
    <row r="8" spans="1:44" ht="15.75" customHeight="1" x14ac:dyDescent="0.4">
      <c r="A8" s="57"/>
      <c r="B8" s="57"/>
      <c r="C8" s="57"/>
      <c r="D8" s="57"/>
      <c r="E8" s="57"/>
      <c r="F8" s="57"/>
      <c r="G8" s="57"/>
      <c r="H8" s="57"/>
      <c r="I8" s="57"/>
      <c r="J8" s="57"/>
      <c r="K8" s="57"/>
      <c r="L8" s="57"/>
      <c r="M8" s="57"/>
      <c r="N8" s="57"/>
      <c r="O8" s="57"/>
      <c r="P8" s="57"/>
      <c r="Q8" s="57"/>
      <c r="R8" s="57"/>
      <c r="S8" s="57"/>
      <c r="T8" s="57"/>
      <c r="U8" s="57"/>
      <c r="V8" s="57"/>
      <c r="W8" s="57"/>
      <c r="X8" s="57"/>
      <c r="Y8" s="57"/>
      <c r="Z8" s="57"/>
      <c r="AA8" s="57"/>
      <c r="AB8" s="57"/>
      <c r="AC8" s="57"/>
      <c r="AD8" s="57"/>
      <c r="AE8" s="57"/>
      <c r="AF8" s="57"/>
      <c r="AG8" s="57"/>
      <c r="AH8" s="57"/>
      <c r="AI8" s="57"/>
      <c r="AJ8" s="57"/>
      <c r="AK8" s="57"/>
      <c r="AL8" s="57"/>
      <c r="AM8" s="57"/>
      <c r="AN8" s="57"/>
      <c r="AO8" s="57"/>
      <c r="AP8" s="57"/>
      <c r="AQ8" s="57"/>
      <c r="AR8" s="57"/>
    </row>
    <row r="9" spans="1:44" ht="15.75" customHeight="1" x14ac:dyDescent="0.4">
      <c r="A9" s="63"/>
      <c r="B9" s="63"/>
      <c r="C9" s="63"/>
      <c r="D9" s="63"/>
      <c r="E9" s="63"/>
      <c r="F9" s="63"/>
      <c r="G9" s="63"/>
      <c r="H9" s="63"/>
      <c r="I9" s="63"/>
      <c r="J9" s="63"/>
      <c r="K9" s="63"/>
      <c r="L9" s="63"/>
      <c r="M9" s="63"/>
      <c r="N9" s="63"/>
      <c r="O9" s="63"/>
      <c r="P9" s="63"/>
      <c r="Q9" s="63"/>
      <c r="R9" s="63"/>
      <c r="S9" s="63"/>
      <c r="T9" s="63"/>
      <c r="U9" s="63"/>
      <c r="V9" s="63"/>
      <c r="W9" s="63"/>
      <c r="X9" s="63"/>
      <c r="Y9" s="63"/>
      <c r="Z9" s="63"/>
      <c r="AA9" s="63"/>
      <c r="AB9" s="63"/>
      <c r="AC9" s="63"/>
      <c r="AD9" s="63"/>
      <c r="AE9" s="63"/>
      <c r="AF9" s="63"/>
      <c r="AG9" s="63"/>
      <c r="AH9" s="63"/>
      <c r="AI9" s="63"/>
      <c r="AJ9" s="63"/>
      <c r="AK9" s="63"/>
      <c r="AL9" s="63"/>
      <c r="AM9" s="63"/>
      <c r="AN9" s="63"/>
      <c r="AO9" s="63"/>
      <c r="AP9" s="63"/>
      <c r="AQ9" s="63"/>
      <c r="AR9" s="63"/>
    </row>
    <row r="10" spans="1:44" ht="15.75" customHeight="1" x14ac:dyDescent="0.35">
      <c r="A10" s="103" t="s">
        <v>1003</v>
      </c>
      <c r="B10" s="103"/>
      <c r="C10" s="103"/>
      <c r="D10" s="103"/>
      <c r="E10" s="103"/>
      <c r="F10" s="103"/>
      <c r="G10" s="103"/>
      <c r="H10" s="103"/>
      <c r="I10" s="103"/>
      <c r="J10" s="103"/>
      <c r="K10" s="103"/>
      <c r="L10" s="103"/>
      <c r="M10" s="103"/>
      <c r="N10" s="103"/>
      <c r="O10" s="103"/>
      <c r="P10" s="103"/>
      <c r="Q10" s="103"/>
      <c r="R10" s="103"/>
      <c r="S10" s="103"/>
      <c r="T10" s="103"/>
      <c r="U10" s="103"/>
      <c r="V10" s="103"/>
      <c r="W10" s="103"/>
      <c r="X10" s="103"/>
      <c r="Y10" s="103"/>
      <c r="Z10" s="103"/>
      <c r="AA10" s="103"/>
      <c r="AB10" s="103"/>
      <c r="AC10" s="103"/>
      <c r="AD10" s="103"/>
      <c r="AE10" s="103"/>
      <c r="AF10" s="103"/>
      <c r="AG10" s="103"/>
      <c r="AH10" s="103"/>
      <c r="AI10" s="103"/>
      <c r="AJ10" s="103"/>
      <c r="AK10" s="103"/>
      <c r="AL10" s="103"/>
      <c r="AM10" s="103"/>
      <c r="AN10" s="103"/>
      <c r="AO10" s="103"/>
      <c r="AP10" s="103"/>
      <c r="AQ10" s="103"/>
      <c r="AR10" s="103"/>
    </row>
    <row r="11" spans="1:44" ht="15.75" customHeight="1" x14ac:dyDescent="0.35">
      <c r="A11" s="103"/>
      <c r="B11" s="103"/>
      <c r="C11" s="103"/>
      <c r="D11" s="103"/>
      <c r="E11" s="103"/>
      <c r="F11" s="103"/>
      <c r="G11" s="103"/>
      <c r="H11" s="103"/>
      <c r="I11" s="103"/>
      <c r="J11" s="103"/>
      <c r="K11" s="103"/>
      <c r="L11" s="103"/>
      <c r="M11" s="103"/>
      <c r="N11" s="103"/>
      <c r="O11" s="103"/>
      <c r="P11" s="103"/>
      <c r="Q11" s="103"/>
      <c r="R11" s="103"/>
      <c r="S11" s="103"/>
      <c r="T11" s="103"/>
      <c r="U11" s="103"/>
      <c r="V11" s="103"/>
      <c r="W11" s="103"/>
      <c r="X11" s="103"/>
      <c r="Y11" s="103"/>
      <c r="Z11" s="103"/>
      <c r="AA11" s="103"/>
      <c r="AB11" s="103"/>
      <c r="AC11" s="103"/>
      <c r="AD11" s="103"/>
      <c r="AE11" s="103"/>
      <c r="AF11" s="103"/>
      <c r="AG11" s="103"/>
      <c r="AH11" s="103"/>
      <c r="AI11" s="103"/>
      <c r="AJ11" s="103"/>
      <c r="AK11" s="103"/>
      <c r="AL11" s="103"/>
      <c r="AM11" s="103"/>
      <c r="AN11" s="103"/>
      <c r="AO11" s="103"/>
      <c r="AP11" s="103"/>
      <c r="AQ11" s="103"/>
      <c r="AR11" s="103"/>
    </row>
    <row r="12" spans="1:44" ht="15.75" customHeight="1" x14ac:dyDescent="0.65">
      <c r="A12" s="56"/>
      <c r="B12" s="56"/>
      <c r="C12" s="56"/>
      <c r="D12" s="56"/>
      <c r="E12" s="56"/>
      <c r="F12" s="56"/>
      <c r="G12" s="56"/>
      <c r="H12" s="56"/>
      <c r="I12" s="56"/>
      <c r="J12" s="56"/>
      <c r="K12" s="56"/>
      <c r="L12" s="56"/>
      <c r="M12" s="56"/>
      <c r="N12" s="56"/>
      <c r="O12" s="56"/>
      <c r="P12" s="56"/>
      <c r="Q12" s="56"/>
      <c r="R12" s="56"/>
      <c r="S12" s="56"/>
      <c r="T12" s="56"/>
      <c r="U12" s="56"/>
      <c r="V12" s="56"/>
      <c r="W12" s="56"/>
      <c r="X12" s="56"/>
      <c r="Y12" s="56"/>
      <c r="Z12" s="56"/>
      <c r="AA12" s="56"/>
      <c r="AB12" s="56"/>
      <c r="AC12" s="56"/>
      <c r="AD12" s="56"/>
      <c r="AE12" s="56"/>
      <c r="AF12" s="56"/>
      <c r="AG12" s="56"/>
      <c r="AH12" s="56"/>
      <c r="AI12" s="56"/>
      <c r="AJ12" s="56"/>
      <c r="AK12" s="56"/>
      <c r="AL12" s="56"/>
      <c r="AM12" s="56"/>
      <c r="AN12" s="56"/>
      <c r="AO12" s="56"/>
      <c r="AP12" s="56"/>
      <c r="AQ12" s="56"/>
      <c r="AR12" s="56"/>
    </row>
    <row r="13" spans="1:44" ht="15.75" customHeight="1" x14ac:dyDescent="0.35">
      <c r="A13" s="104" t="s">
        <v>1016</v>
      </c>
      <c r="B13" s="104"/>
      <c r="C13" s="104"/>
      <c r="D13" s="104"/>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104"/>
      <c r="AH13" s="104"/>
      <c r="AI13" s="104"/>
      <c r="AJ13" s="104"/>
      <c r="AK13" s="104"/>
      <c r="AL13" s="104"/>
      <c r="AM13" s="104"/>
      <c r="AN13" s="104"/>
      <c r="AO13" s="104"/>
      <c r="AP13" s="104"/>
      <c r="AQ13" s="104"/>
      <c r="AR13" s="104"/>
    </row>
    <row r="14" spans="1:44" ht="15.75" customHeight="1" x14ac:dyDescent="0.35">
      <c r="A14" s="104"/>
      <c r="B14" s="104"/>
      <c r="C14" s="104"/>
      <c r="D14" s="104"/>
      <c r="E14" s="104"/>
      <c r="F14" s="104"/>
      <c r="G14" s="104"/>
      <c r="H14" s="104"/>
      <c r="I14" s="104"/>
      <c r="J14" s="104"/>
      <c r="K14" s="104"/>
      <c r="L14" s="104"/>
      <c r="M14" s="104"/>
      <c r="N14" s="104"/>
      <c r="O14" s="104"/>
      <c r="P14" s="104"/>
      <c r="Q14" s="104"/>
      <c r="R14" s="104"/>
      <c r="S14" s="104"/>
      <c r="T14" s="104"/>
      <c r="U14" s="104"/>
      <c r="V14" s="104"/>
      <c r="W14" s="104"/>
      <c r="X14" s="104"/>
      <c r="Y14" s="104"/>
      <c r="Z14" s="104"/>
      <c r="AA14" s="104"/>
      <c r="AB14" s="104"/>
      <c r="AC14" s="104"/>
      <c r="AD14" s="104"/>
      <c r="AE14" s="104"/>
      <c r="AF14" s="104"/>
      <c r="AG14" s="104"/>
      <c r="AH14" s="104"/>
      <c r="AI14" s="104"/>
      <c r="AJ14" s="104"/>
      <c r="AK14" s="104"/>
      <c r="AL14" s="104"/>
      <c r="AM14" s="104"/>
      <c r="AN14" s="104"/>
      <c r="AO14" s="104"/>
      <c r="AP14" s="104"/>
      <c r="AQ14" s="104"/>
      <c r="AR14" s="104"/>
    </row>
    <row r="15" spans="1:44" ht="15.75" customHeight="1" x14ac:dyDescent="0.35">
      <c r="A15" s="104"/>
      <c r="B15" s="104"/>
      <c r="C15" s="104"/>
      <c r="D15" s="104"/>
      <c r="E15" s="104"/>
      <c r="F15" s="104"/>
      <c r="G15" s="104"/>
      <c r="H15" s="104"/>
      <c r="I15" s="104"/>
      <c r="J15" s="104"/>
      <c r="K15" s="104"/>
      <c r="L15" s="104"/>
      <c r="M15" s="104"/>
      <c r="N15" s="104"/>
      <c r="O15" s="104"/>
      <c r="P15" s="104"/>
      <c r="Q15" s="104"/>
      <c r="R15" s="104"/>
      <c r="S15" s="104"/>
      <c r="T15" s="104"/>
      <c r="U15" s="104"/>
      <c r="V15" s="104"/>
      <c r="W15" s="104"/>
      <c r="X15" s="104"/>
      <c r="Y15" s="104"/>
      <c r="Z15" s="104"/>
      <c r="AA15" s="104"/>
      <c r="AB15" s="104"/>
      <c r="AC15" s="104"/>
      <c r="AD15" s="104"/>
      <c r="AE15" s="104"/>
      <c r="AF15" s="104"/>
      <c r="AG15" s="104"/>
      <c r="AH15" s="104"/>
      <c r="AI15" s="104"/>
      <c r="AJ15" s="104"/>
      <c r="AK15" s="104"/>
      <c r="AL15" s="104"/>
      <c r="AM15" s="104"/>
      <c r="AN15" s="104"/>
      <c r="AO15" s="104"/>
      <c r="AP15" s="104"/>
      <c r="AQ15" s="104"/>
      <c r="AR15" s="104"/>
    </row>
    <row r="16" spans="1:44" ht="15.75" customHeight="1" x14ac:dyDescent="0.35">
      <c r="A16" s="104"/>
      <c r="B16" s="104"/>
      <c r="C16" s="104"/>
      <c r="D16" s="104"/>
      <c r="E16" s="104"/>
      <c r="F16" s="104"/>
      <c r="G16" s="104"/>
      <c r="H16" s="104"/>
      <c r="I16" s="104"/>
      <c r="J16" s="104"/>
      <c r="K16" s="104"/>
      <c r="L16" s="104"/>
      <c r="M16" s="104"/>
      <c r="N16" s="104"/>
      <c r="O16" s="104"/>
      <c r="P16" s="104"/>
      <c r="Q16" s="104"/>
      <c r="R16" s="104"/>
      <c r="S16" s="104"/>
      <c r="T16" s="104"/>
      <c r="U16" s="104"/>
      <c r="V16" s="104"/>
      <c r="W16" s="104"/>
      <c r="X16" s="104"/>
      <c r="Y16" s="104"/>
      <c r="Z16" s="104"/>
      <c r="AA16" s="104"/>
      <c r="AB16" s="104"/>
      <c r="AC16" s="104"/>
      <c r="AD16" s="104"/>
      <c r="AE16" s="104"/>
      <c r="AF16" s="104"/>
      <c r="AG16" s="104"/>
      <c r="AH16" s="104"/>
      <c r="AI16" s="104"/>
      <c r="AJ16" s="104"/>
      <c r="AK16" s="104"/>
      <c r="AL16" s="104"/>
      <c r="AM16" s="104"/>
      <c r="AN16" s="104"/>
      <c r="AO16" s="104"/>
      <c r="AP16" s="104"/>
      <c r="AQ16" s="104"/>
      <c r="AR16" s="104"/>
    </row>
    <row r="17" spans="1:44" ht="15.75" customHeight="1" x14ac:dyDescent="0.4">
      <c r="A17" s="63"/>
      <c r="B17" s="63"/>
      <c r="C17" s="63"/>
      <c r="D17" s="63"/>
      <c r="E17" s="63"/>
      <c r="F17" s="63"/>
      <c r="G17" s="63"/>
      <c r="H17" s="63"/>
      <c r="I17" s="63"/>
      <c r="J17" s="63"/>
      <c r="K17" s="63"/>
      <c r="L17" s="63"/>
      <c r="M17" s="63"/>
      <c r="N17" s="63"/>
      <c r="O17" s="63"/>
      <c r="P17" s="63"/>
      <c r="Q17" s="63"/>
      <c r="R17" s="63"/>
      <c r="S17" s="63"/>
      <c r="T17" s="63"/>
      <c r="U17" s="63"/>
      <c r="V17" s="63"/>
      <c r="W17" s="63"/>
      <c r="X17" s="63"/>
      <c r="Y17" s="63"/>
      <c r="Z17" s="63"/>
      <c r="AA17" s="63"/>
      <c r="AB17" s="63"/>
      <c r="AC17" s="63"/>
      <c r="AD17" s="63"/>
      <c r="AE17" s="63"/>
      <c r="AF17" s="63"/>
      <c r="AG17" s="63"/>
      <c r="AH17" s="63"/>
      <c r="AI17" s="63"/>
      <c r="AJ17" s="63"/>
      <c r="AK17" s="63"/>
      <c r="AL17" s="63"/>
      <c r="AM17" s="63"/>
      <c r="AN17" s="63"/>
      <c r="AO17" s="63"/>
      <c r="AP17" s="63"/>
      <c r="AQ17" s="63"/>
      <c r="AR17" s="63"/>
    </row>
    <row r="18" spans="1:44" ht="15.75" customHeight="1" x14ac:dyDescent="0.4">
      <c r="A18" s="63"/>
      <c r="B18" s="63"/>
      <c r="C18" s="63"/>
      <c r="D18" s="63"/>
      <c r="E18" s="63"/>
      <c r="F18" s="63"/>
      <c r="G18" s="63"/>
      <c r="H18" s="63"/>
      <c r="I18" s="63"/>
      <c r="J18" s="63"/>
      <c r="K18" s="63"/>
      <c r="L18" s="63"/>
      <c r="M18" s="63"/>
      <c r="N18" s="63"/>
      <c r="O18" s="63"/>
      <c r="P18" s="63"/>
      <c r="Q18" s="63"/>
      <c r="R18" s="63"/>
      <c r="S18" s="63"/>
      <c r="T18" s="63"/>
      <c r="U18" s="63"/>
      <c r="V18" s="63"/>
      <c r="W18" s="63"/>
      <c r="X18" s="63"/>
      <c r="Y18" s="63"/>
      <c r="Z18" s="63"/>
      <c r="AA18" s="63"/>
      <c r="AB18" s="63"/>
      <c r="AC18" s="63"/>
      <c r="AD18" s="63"/>
      <c r="AE18" s="63"/>
      <c r="AF18" s="63"/>
      <c r="AG18" s="63"/>
      <c r="AH18" s="63"/>
      <c r="AI18" s="63"/>
      <c r="AJ18" s="63"/>
      <c r="AK18" s="63"/>
      <c r="AL18" s="63"/>
      <c r="AM18" s="63"/>
      <c r="AN18" s="63"/>
      <c r="AO18" s="63"/>
      <c r="AP18" s="63"/>
      <c r="AQ18" s="63"/>
      <c r="AR18" s="63"/>
    </row>
    <row r="19" spans="1:44" ht="15" customHeight="1" x14ac:dyDescent="0.35">
      <c r="A19" s="103" t="s">
        <v>5</v>
      </c>
      <c r="B19" s="103"/>
      <c r="C19" s="103"/>
      <c r="D19" s="103"/>
      <c r="E19" s="103"/>
      <c r="F19" s="103"/>
      <c r="G19" s="103"/>
      <c r="H19" s="103"/>
      <c r="I19" s="103"/>
      <c r="J19" s="103"/>
      <c r="K19" s="103"/>
      <c r="L19" s="103"/>
      <c r="M19" s="103"/>
      <c r="N19" s="103"/>
      <c r="O19" s="103"/>
      <c r="P19" s="103"/>
      <c r="Q19" s="103"/>
      <c r="R19" s="103"/>
      <c r="S19" s="103"/>
      <c r="T19" s="103"/>
      <c r="U19" s="103"/>
      <c r="V19" s="103"/>
      <c r="W19" s="103"/>
      <c r="X19" s="103"/>
      <c r="Y19" s="103"/>
      <c r="Z19" s="103"/>
      <c r="AA19" s="103"/>
      <c r="AB19" s="103"/>
      <c r="AC19" s="103"/>
      <c r="AD19" s="103"/>
      <c r="AE19" s="103"/>
      <c r="AF19" s="103"/>
      <c r="AG19" s="103"/>
      <c r="AH19" s="103"/>
      <c r="AI19" s="103"/>
      <c r="AJ19" s="103"/>
      <c r="AK19" s="103"/>
      <c r="AL19" s="103"/>
      <c r="AM19" s="103"/>
      <c r="AN19" s="103"/>
      <c r="AO19" s="103"/>
      <c r="AP19" s="103"/>
      <c r="AQ19" s="103"/>
      <c r="AR19" s="103"/>
    </row>
    <row r="20" spans="1:44" ht="15" customHeight="1" x14ac:dyDescent="0.35">
      <c r="A20" s="103"/>
      <c r="B20" s="103"/>
      <c r="C20" s="103"/>
      <c r="D20" s="103"/>
      <c r="E20" s="103"/>
      <c r="F20" s="103"/>
      <c r="G20" s="103"/>
      <c r="H20" s="103"/>
      <c r="I20" s="103"/>
      <c r="J20" s="103"/>
      <c r="K20" s="103"/>
      <c r="L20" s="103"/>
      <c r="M20" s="103"/>
      <c r="N20" s="103"/>
      <c r="O20" s="103"/>
      <c r="P20" s="103"/>
      <c r="Q20" s="103"/>
      <c r="R20" s="103"/>
      <c r="S20" s="103"/>
      <c r="T20" s="103"/>
      <c r="U20" s="103"/>
      <c r="V20" s="103"/>
      <c r="W20" s="103"/>
      <c r="X20" s="103"/>
      <c r="Y20" s="103"/>
      <c r="Z20" s="103"/>
      <c r="AA20" s="103"/>
      <c r="AB20" s="103"/>
      <c r="AC20" s="103"/>
      <c r="AD20" s="103"/>
      <c r="AE20" s="103"/>
      <c r="AF20" s="103"/>
      <c r="AG20" s="103"/>
      <c r="AH20" s="103"/>
      <c r="AI20" s="103"/>
      <c r="AJ20" s="103"/>
      <c r="AK20" s="103"/>
      <c r="AL20" s="103"/>
      <c r="AM20" s="103"/>
      <c r="AN20" s="103"/>
      <c r="AO20" s="103"/>
      <c r="AP20" s="103"/>
      <c r="AQ20" s="103"/>
      <c r="AR20" s="103"/>
    </row>
    <row r="21" spans="1:44" ht="15" customHeight="1" x14ac:dyDescent="0.65">
      <c r="A21" s="56"/>
      <c r="B21" s="56"/>
      <c r="C21" s="56"/>
      <c r="D21" s="56"/>
      <c r="E21" s="56"/>
      <c r="F21" s="56"/>
      <c r="G21" s="56"/>
      <c r="H21" s="56"/>
      <c r="I21" s="56"/>
      <c r="J21" s="56"/>
      <c r="K21" s="56"/>
      <c r="L21" s="56"/>
      <c r="M21" s="56"/>
      <c r="N21" s="56"/>
      <c r="O21" s="56"/>
      <c r="P21" s="56"/>
      <c r="Q21" s="56"/>
      <c r="R21" s="56"/>
      <c r="S21" s="56"/>
      <c r="T21" s="56"/>
      <c r="U21" s="56"/>
      <c r="V21" s="56"/>
      <c r="W21" s="56"/>
      <c r="X21" s="56"/>
      <c r="Y21" s="56"/>
      <c r="Z21" s="56"/>
      <c r="AA21" s="56"/>
      <c r="AB21" s="56"/>
      <c r="AC21" s="56"/>
      <c r="AD21" s="56"/>
      <c r="AE21" s="56"/>
      <c r="AF21" s="56"/>
      <c r="AG21" s="56"/>
      <c r="AH21" s="56"/>
      <c r="AI21" s="56"/>
      <c r="AJ21" s="56"/>
      <c r="AK21" s="56"/>
      <c r="AL21" s="56"/>
      <c r="AM21" s="56"/>
      <c r="AN21" s="56"/>
      <c r="AO21" s="56"/>
      <c r="AP21" s="56"/>
      <c r="AQ21" s="56"/>
      <c r="AR21" s="56"/>
    </row>
    <row r="22" spans="1:44" s="102" customFormat="1" ht="15" customHeight="1" x14ac:dyDescent="0.4">
      <c r="A22" s="102" t="str">
        <f xml:space="preserve"> "The " &amp; 'Page 1'!B11 &amp; " Assessor and State Tax Commission shall strive to assess all property in a fair and uniform manner; shall strive to discover, list, and assess all taxable property within the county; shall faithfully and"</f>
        <v>The Gasconade County Assessor and State Tax Commission shall strive to assess all property in a fair and uniform manner; shall strive to discover, list, and assess all taxable property within the county; shall faithfully and</v>
      </c>
    </row>
    <row r="23" spans="1:44" s="102" customFormat="1" ht="15" customHeight="1" x14ac:dyDescent="0.4"/>
    <row r="24" spans="1:44" ht="15" customHeight="1" x14ac:dyDescent="0.35">
      <c r="A24" s="104" t="s">
        <v>1054</v>
      </c>
      <c r="B24" s="104"/>
      <c r="C24" s="104"/>
      <c r="D24" s="104"/>
      <c r="E24" s="104"/>
      <c r="F24" s="104"/>
      <c r="G24" s="104"/>
      <c r="H24" s="104"/>
      <c r="I24" s="104"/>
      <c r="J24" s="104"/>
      <c r="K24" s="104"/>
      <c r="L24" s="104"/>
      <c r="M24" s="104"/>
      <c r="N24" s="104"/>
      <c r="O24" s="104"/>
      <c r="P24" s="104"/>
      <c r="Q24" s="104"/>
      <c r="R24" s="104"/>
      <c r="S24" s="104"/>
      <c r="T24" s="104"/>
      <c r="U24" s="104"/>
      <c r="V24" s="104"/>
      <c r="W24" s="104"/>
      <c r="X24" s="104"/>
      <c r="Y24" s="104"/>
      <c r="Z24" s="104"/>
      <c r="AA24" s="104"/>
      <c r="AB24" s="104"/>
      <c r="AC24" s="104"/>
      <c r="AD24" s="104"/>
      <c r="AE24" s="104"/>
      <c r="AF24" s="104"/>
      <c r="AG24" s="104"/>
      <c r="AH24" s="104"/>
      <c r="AI24" s="104"/>
      <c r="AJ24" s="104"/>
      <c r="AK24" s="104"/>
      <c r="AL24" s="104"/>
      <c r="AM24" s="104"/>
      <c r="AN24" s="104"/>
      <c r="AO24" s="104"/>
      <c r="AP24" s="104"/>
      <c r="AQ24" s="104"/>
      <c r="AR24" s="104"/>
    </row>
    <row r="25" spans="1:44" ht="15" customHeight="1" x14ac:dyDescent="0.35">
      <c r="A25" s="104"/>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04"/>
      <c r="Z25" s="104"/>
      <c r="AA25" s="104"/>
      <c r="AB25" s="104"/>
      <c r="AC25" s="104"/>
      <c r="AD25" s="104"/>
      <c r="AE25" s="104"/>
      <c r="AF25" s="104"/>
      <c r="AG25" s="104"/>
      <c r="AH25" s="104"/>
      <c r="AI25" s="104"/>
      <c r="AJ25" s="104"/>
      <c r="AK25" s="104"/>
      <c r="AL25" s="104"/>
      <c r="AM25" s="104"/>
      <c r="AN25" s="104"/>
      <c r="AO25" s="104"/>
      <c r="AP25" s="104"/>
      <c r="AQ25" s="104"/>
      <c r="AR25" s="104"/>
    </row>
    <row r="26" spans="1:44" ht="18.75" customHeight="1" x14ac:dyDescent="0.35">
      <c r="A26" s="104"/>
      <c r="B26" s="104"/>
      <c r="C26" s="104"/>
      <c r="D26" s="104"/>
      <c r="E26" s="104"/>
      <c r="F26" s="104"/>
      <c r="G26" s="104"/>
      <c r="H26" s="104"/>
      <c r="I26" s="104"/>
      <c r="J26" s="104"/>
      <c r="K26" s="104"/>
      <c r="L26" s="104"/>
      <c r="M26" s="104"/>
      <c r="N26" s="104"/>
      <c r="O26" s="104"/>
      <c r="P26" s="104"/>
      <c r="Q26" s="104"/>
      <c r="R26" s="104"/>
      <c r="S26" s="104"/>
      <c r="T26" s="104"/>
      <c r="U26" s="104"/>
      <c r="V26" s="104"/>
      <c r="W26" s="104"/>
      <c r="X26" s="104"/>
      <c r="Y26" s="104"/>
      <c r="Z26" s="104"/>
      <c r="AA26" s="104"/>
      <c r="AB26" s="104"/>
      <c r="AC26" s="104"/>
      <c r="AD26" s="104"/>
      <c r="AE26" s="104"/>
      <c r="AF26" s="104"/>
      <c r="AG26" s="104"/>
      <c r="AH26" s="104"/>
      <c r="AI26" s="104"/>
      <c r="AJ26" s="104"/>
      <c r="AK26" s="104"/>
      <c r="AL26" s="104"/>
      <c r="AM26" s="104"/>
      <c r="AN26" s="104"/>
      <c r="AO26" s="104"/>
      <c r="AP26" s="104"/>
      <c r="AQ26" s="104"/>
      <c r="AR26" s="104"/>
    </row>
    <row r="27" spans="1:44" ht="15" customHeight="1" x14ac:dyDescent="0.4">
      <c r="A27" s="60"/>
      <c r="B27" s="60"/>
      <c r="C27" s="60"/>
      <c r="D27" s="60"/>
      <c r="E27" s="60"/>
      <c r="F27" s="60"/>
      <c r="G27" s="60"/>
      <c r="H27" s="60"/>
      <c r="I27" s="60"/>
      <c r="J27" s="60"/>
      <c r="K27" s="60"/>
      <c r="L27" s="60"/>
      <c r="M27" s="60"/>
      <c r="N27" s="60"/>
      <c r="O27" s="60"/>
      <c r="P27" s="60"/>
      <c r="Q27" s="60"/>
      <c r="R27" s="60"/>
      <c r="S27" s="60"/>
      <c r="T27" s="60"/>
      <c r="U27" s="60"/>
      <c r="V27" s="60"/>
      <c r="W27" s="60"/>
      <c r="X27" s="60"/>
      <c r="Y27" s="60"/>
      <c r="Z27" s="60"/>
      <c r="AA27" s="60"/>
      <c r="AB27" s="60"/>
      <c r="AC27" s="60"/>
      <c r="AD27" s="60"/>
      <c r="AE27" s="60"/>
      <c r="AF27" s="60"/>
      <c r="AG27" s="60"/>
      <c r="AH27" s="60"/>
      <c r="AI27" s="60"/>
      <c r="AJ27" s="60"/>
      <c r="AK27" s="60"/>
      <c r="AL27" s="60"/>
      <c r="AM27" s="60"/>
      <c r="AN27" s="60"/>
      <c r="AO27" s="60"/>
      <c r="AP27" s="60"/>
      <c r="AQ27" s="58"/>
      <c r="AR27" s="58"/>
    </row>
    <row r="28" spans="1:44" ht="15" customHeight="1" x14ac:dyDescent="0.4">
      <c r="A28" s="60"/>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58"/>
      <c r="AR28" s="58"/>
    </row>
    <row r="29" spans="1:44" x14ac:dyDescent="0.35">
      <c r="A29" s="103" t="s">
        <v>1004</v>
      </c>
      <c r="B29" s="103"/>
      <c r="C29" s="103"/>
      <c r="D29" s="103"/>
      <c r="E29" s="103"/>
      <c r="F29" s="103"/>
      <c r="G29" s="103"/>
      <c r="H29" s="103"/>
      <c r="I29" s="103"/>
      <c r="J29" s="103"/>
      <c r="K29" s="103"/>
      <c r="L29" s="103"/>
      <c r="M29" s="103"/>
      <c r="N29" s="103"/>
      <c r="O29" s="103"/>
      <c r="P29" s="103"/>
      <c r="Q29" s="103"/>
      <c r="R29" s="103"/>
      <c r="S29" s="103"/>
      <c r="T29" s="103"/>
      <c r="U29" s="103"/>
      <c r="V29" s="103"/>
      <c r="W29" s="103"/>
      <c r="X29" s="103"/>
      <c r="Y29" s="103"/>
      <c r="Z29" s="103"/>
      <c r="AA29" s="103"/>
      <c r="AB29" s="103"/>
      <c r="AC29" s="103"/>
      <c r="AD29" s="103"/>
      <c r="AE29" s="103"/>
      <c r="AF29" s="103"/>
      <c r="AG29" s="103"/>
      <c r="AH29" s="103"/>
      <c r="AI29" s="103"/>
      <c r="AJ29" s="103"/>
      <c r="AK29" s="103"/>
      <c r="AL29" s="103"/>
      <c r="AM29" s="103"/>
      <c r="AN29" s="103"/>
      <c r="AO29" s="103"/>
      <c r="AP29" s="103"/>
      <c r="AQ29" s="103"/>
      <c r="AR29" s="103"/>
    </row>
    <row r="30" spans="1:44" x14ac:dyDescent="0.35">
      <c r="A30" s="103"/>
      <c r="B30" s="103"/>
      <c r="C30" s="103"/>
      <c r="D30" s="103"/>
      <c r="E30" s="103"/>
      <c r="F30" s="103"/>
      <c r="G30" s="103"/>
      <c r="H30" s="103"/>
      <c r="I30" s="103"/>
      <c r="J30" s="103"/>
      <c r="K30" s="103"/>
      <c r="L30" s="103"/>
      <c r="M30" s="103"/>
      <c r="N30" s="103"/>
      <c r="O30" s="103"/>
      <c r="P30" s="103"/>
      <c r="Q30" s="103"/>
      <c r="R30" s="103"/>
      <c r="S30" s="103"/>
      <c r="T30" s="103"/>
      <c r="U30" s="103"/>
      <c r="V30" s="103"/>
      <c r="W30" s="103"/>
      <c r="X30" s="103"/>
      <c r="Y30" s="103"/>
      <c r="Z30" s="103"/>
      <c r="AA30" s="103"/>
      <c r="AB30" s="103"/>
      <c r="AC30" s="103"/>
      <c r="AD30" s="103"/>
      <c r="AE30" s="103"/>
      <c r="AF30" s="103"/>
      <c r="AG30" s="103"/>
      <c r="AH30" s="103"/>
      <c r="AI30" s="103"/>
      <c r="AJ30" s="103"/>
      <c r="AK30" s="103"/>
      <c r="AL30" s="103"/>
      <c r="AM30" s="103"/>
      <c r="AN30" s="103"/>
      <c r="AO30" s="103"/>
      <c r="AP30" s="103"/>
      <c r="AQ30" s="103"/>
      <c r="AR30" s="103"/>
    </row>
    <row r="31" spans="1:44" ht="15.75" customHeight="1" x14ac:dyDescent="0.65">
      <c r="A31" s="56"/>
      <c r="B31" s="56"/>
      <c r="C31" s="56"/>
      <c r="D31" s="56"/>
      <c r="E31" s="56"/>
      <c r="F31" s="56"/>
      <c r="G31" s="56"/>
      <c r="H31" s="56"/>
      <c r="I31" s="56"/>
      <c r="J31" s="56"/>
      <c r="K31" s="56"/>
      <c r="L31" s="56"/>
      <c r="M31" s="56"/>
      <c r="N31" s="56"/>
      <c r="O31" s="56"/>
      <c r="P31" s="56"/>
      <c r="Q31" s="56"/>
      <c r="R31" s="56"/>
      <c r="S31" s="56"/>
      <c r="T31" s="56"/>
      <c r="U31" s="56"/>
      <c r="V31" s="56"/>
      <c r="W31" s="56"/>
      <c r="X31" s="56"/>
      <c r="Y31" s="56"/>
      <c r="Z31" s="56"/>
      <c r="AA31" s="56"/>
      <c r="AB31" s="56"/>
      <c r="AC31" s="56"/>
      <c r="AD31" s="56"/>
      <c r="AE31" s="56"/>
      <c r="AF31" s="56"/>
      <c r="AG31" s="56"/>
      <c r="AH31" s="56"/>
      <c r="AI31" s="56"/>
      <c r="AJ31" s="56"/>
      <c r="AK31" s="56"/>
      <c r="AL31" s="56"/>
      <c r="AM31" s="56"/>
      <c r="AN31" s="56"/>
      <c r="AO31" s="56"/>
      <c r="AP31" s="56"/>
      <c r="AQ31" s="56"/>
      <c r="AR31" s="56"/>
    </row>
    <row r="32" spans="1:44" ht="15" customHeight="1" x14ac:dyDescent="0.35">
      <c r="A32" s="104" t="s">
        <v>1050</v>
      </c>
      <c r="B32" s="104"/>
      <c r="C32" s="104"/>
      <c r="D32" s="104"/>
      <c r="E32" s="104"/>
      <c r="F32" s="104"/>
      <c r="G32" s="104"/>
      <c r="H32" s="104"/>
      <c r="I32" s="104"/>
      <c r="J32" s="104"/>
      <c r="K32" s="104"/>
      <c r="L32" s="104"/>
      <c r="M32" s="104"/>
      <c r="N32" s="104"/>
      <c r="O32" s="104"/>
      <c r="P32" s="104"/>
      <c r="Q32" s="104"/>
      <c r="R32" s="104"/>
      <c r="S32" s="104"/>
      <c r="T32" s="104"/>
      <c r="U32" s="104"/>
      <c r="V32" s="104"/>
      <c r="W32" s="104"/>
      <c r="X32" s="104"/>
      <c r="Y32" s="104"/>
      <c r="Z32" s="104"/>
      <c r="AA32" s="104"/>
      <c r="AB32" s="104"/>
      <c r="AC32" s="104"/>
      <c r="AD32" s="104"/>
      <c r="AE32" s="104"/>
      <c r="AF32" s="104"/>
      <c r="AG32" s="104"/>
      <c r="AH32" s="104"/>
      <c r="AI32" s="104"/>
      <c r="AJ32" s="104"/>
      <c r="AK32" s="104"/>
      <c r="AL32" s="104"/>
      <c r="AM32" s="104"/>
      <c r="AN32" s="104"/>
      <c r="AO32" s="104"/>
      <c r="AP32" s="104"/>
      <c r="AQ32" s="104"/>
      <c r="AR32" s="104"/>
    </row>
    <row r="33" spans="1:44" ht="15" customHeight="1" x14ac:dyDescent="0.35">
      <c r="A33" s="104"/>
      <c r="B33" s="104"/>
      <c r="C33" s="104"/>
      <c r="D33" s="104"/>
      <c r="E33" s="104"/>
      <c r="F33" s="104"/>
      <c r="G33" s="104"/>
      <c r="H33" s="104"/>
      <c r="I33" s="104"/>
      <c r="J33" s="104"/>
      <c r="K33" s="104"/>
      <c r="L33" s="104"/>
      <c r="M33" s="104"/>
      <c r="N33" s="104"/>
      <c r="O33" s="104"/>
      <c r="P33" s="104"/>
      <c r="Q33" s="104"/>
      <c r="R33" s="104"/>
      <c r="S33" s="104"/>
      <c r="T33" s="104"/>
      <c r="U33" s="104"/>
      <c r="V33" s="104"/>
      <c r="W33" s="104"/>
      <c r="X33" s="104"/>
      <c r="Y33" s="104"/>
      <c r="Z33" s="104"/>
      <c r="AA33" s="104"/>
      <c r="AB33" s="104"/>
      <c r="AC33" s="104"/>
      <c r="AD33" s="104"/>
      <c r="AE33" s="104"/>
      <c r="AF33" s="104"/>
      <c r="AG33" s="104"/>
      <c r="AH33" s="104"/>
      <c r="AI33" s="104"/>
      <c r="AJ33" s="104"/>
      <c r="AK33" s="104"/>
      <c r="AL33" s="104"/>
      <c r="AM33" s="104"/>
      <c r="AN33" s="104"/>
      <c r="AO33" s="104"/>
      <c r="AP33" s="104"/>
      <c r="AQ33" s="104"/>
      <c r="AR33" s="104"/>
    </row>
    <row r="34" spans="1:44" ht="15" customHeight="1" x14ac:dyDescent="0.35">
      <c r="A34" s="104"/>
      <c r="B34" s="104"/>
      <c r="C34" s="104"/>
      <c r="D34" s="104"/>
      <c r="E34" s="104"/>
      <c r="F34" s="104"/>
      <c r="G34" s="104"/>
      <c r="H34" s="104"/>
      <c r="I34" s="104"/>
      <c r="J34" s="104"/>
      <c r="K34" s="104"/>
      <c r="L34" s="104"/>
      <c r="M34" s="104"/>
      <c r="N34" s="104"/>
      <c r="O34" s="104"/>
      <c r="P34" s="104"/>
      <c r="Q34" s="104"/>
      <c r="R34" s="104"/>
      <c r="S34" s="104"/>
      <c r="T34" s="104"/>
      <c r="U34" s="104"/>
      <c r="V34" s="104"/>
      <c r="W34" s="104"/>
      <c r="X34" s="104"/>
      <c r="Y34" s="104"/>
      <c r="Z34" s="104"/>
      <c r="AA34" s="104"/>
      <c r="AB34" s="104"/>
      <c r="AC34" s="104"/>
      <c r="AD34" s="104"/>
      <c r="AE34" s="104"/>
      <c r="AF34" s="104"/>
      <c r="AG34" s="104"/>
      <c r="AH34" s="104"/>
      <c r="AI34" s="104"/>
      <c r="AJ34" s="104"/>
      <c r="AK34" s="104"/>
      <c r="AL34" s="104"/>
      <c r="AM34" s="104"/>
      <c r="AN34" s="104"/>
      <c r="AO34" s="104"/>
      <c r="AP34" s="104"/>
      <c r="AQ34" s="104"/>
      <c r="AR34" s="104"/>
    </row>
    <row r="35" spans="1:44" ht="15" customHeight="1" x14ac:dyDescent="0.35">
      <c r="A35" s="104"/>
      <c r="B35" s="104"/>
      <c r="C35" s="104"/>
      <c r="D35" s="104"/>
      <c r="E35" s="104"/>
      <c r="F35" s="104"/>
      <c r="G35" s="104"/>
      <c r="H35" s="104"/>
      <c r="I35" s="104"/>
      <c r="J35" s="104"/>
      <c r="K35" s="104"/>
      <c r="L35" s="104"/>
      <c r="M35" s="104"/>
      <c r="N35" s="104"/>
      <c r="O35" s="104"/>
      <c r="P35" s="104"/>
      <c r="Q35" s="104"/>
      <c r="R35" s="104"/>
      <c r="S35" s="104"/>
      <c r="T35" s="104"/>
      <c r="U35" s="104"/>
      <c r="V35" s="104"/>
      <c r="W35" s="104"/>
      <c r="X35" s="104"/>
      <c r="Y35" s="104"/>
      <c r="Z35" s="104"/>
      <c r="AA35" s="104"/>
      <c r="AB35" s="104"/>
      <c r="AC35" s="104"/>
      <c r="AD35" s="104"/>
      <c r="AE35" s="104"/>
      <c r="AF35" s="104"/>
      <c r="AG35" s="104"/>
      <c r="AH35" s="104"/>
      <c r="AI35" s="104"/>
      <c r="AJ35" s="104"/>
      <c r="AK35" s="104"/>
      <c r="AL35" s="104"/>
      <c r="AM35" s="104"/>
      <c r="AN35" s="104"/>
      <c r="AO35" s="104"/>
      <c r="AP35" s="104"/>
      <c r="AQ35" s="104"/>
      <c r="AR35" s="104"/>
    </row>
    <row r="36" spans="1:44" ht="15" customHeight="1" x14ac:dyDescent="0.35">
      <c r="A36" s="59"/>
      <c r="B36" s="59"/>
      <c r="C36" s="59"/>
      <c r="D36" s="59"/>
      <c r="E36" s="59"/>
      <c r="F36" s="59"/>
      <c r="G36" s="59"/>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row>
    <row r="37" spans="1:44" x14ac:dyDescent="0.35"/>
    <row r="38" spans="1:44" x14ac:dyDescent="0.35">
      <c r="A38" s="103" t="s">
        <v>1005</v>
      </c>
      <c r="B38" s="103"/>
      <c r="C38" s="103"/>
      <c r="D38" s="103"/>
      <c r="E38" s="103"/>
      <c r="F38" s="103"/>
      <c r="G38" s="103"/>
      <c r="H38" s="103"/>
      <c r="I38" s="103"/>
      <c r="J38" s="103"/>
      <c r="K38" s="103"/>
      <c r="L38" s="103"/>
      <c r="M38" s="103"/>
      <c r="N38" s="103"/>
      <c r="O38" s="103"/>
      <c r="P38" s="103"/>
      <c r="Q38" s="103"/>
      <c r="R38" s="103"/>
      <c r="S38" s="103"/>
      <c r="T38" s="103"/>
      <c r="U38" s="103"/>
      <c r="V38" s="103"/>
      <c r="W38" s="103"/>
      <c r="X38" s="103"/>
      <c r="Y38" s="103"/>
      <c r="Z38" s="103"/>
      <c r="AA38" s="103"/>
      <c r="AB38" s="103"/>
      <c r="AC38" s="103"/>
      <c r="AD38" s="103"/>
      <c r="AE38" s="103"/>
      <c r="AF38" s="103"/>
      <c r="AG38" s="103"/>
      <c r="AH38" s="103"/>
      <c r="AI38" s="103"/>
      <c r="AJ38" s="103"/>
      <c r="AK38" s="103"/>
      <c r="AL38" s="103"/>
      <c r="AM38" s="103"/>
      <c r="AN38" s="103"/>
      <c r="AO38" s="103"/>
      <c r="AP38" s="103"/>
      <c r="AQ38" s="103"/>
      <c r="AR38" s="103"/>
    </row>
    <row r="39" spans="1:44" x14ac:dyDescent="0.35">
      <c r="A39" s="103"/>
      <c r="B39" s="103"/>
      <c r="C39" s="103"/>
      <c r="D39" s="103"/>
      <c r="E39" s="103"/>
      <c r="F39" s="103"/>
      <c r="G39" s="103"/>
      <c r="H39" s="103"/>
      <c r="I39" s="103"/>
      <c r="J39" s="103"/>
      <c r="K39" s="103"/>
      <c r="L39" s="103"/>
      <c r="M39" s="103"/>
      <c r="N39" s="103"/>
      <c r="O39" s="103"/>
      <c r="P39" s="103"/>
      <c r="Q39" s="103"/>
      <c r="R39" s="103"/>
      <c r="S39" s="103"/>
      <c r="T39" s="103"/>
      <c r="U39" s="103"/>
      <c r="V39" s="103"/>
      <c r="W39" s="103"/>
      <c r="X39" s="103"/>
      <c r="Y39" s="103"/>
      <c r="Z39" s="103"/>
      <c r="AA39" s="103"/>
      <c r="AB39" s="103"/>
      <c r="AC39" s="103"/>
      <c r="AD39" s="103"/>
      <c r="AE39" s="103"/>
      <c r="AF39" s="103"/>
      <c r="AG39" s="103"/>
      <c r="AH39" s="103"/>
      <c r="AI39" s="103"/>
      <c r="AJ39" s="103"/>
      <c r="AK39" s="103"/>
      <c r="AL39" s="103"/>
      <c r="AM39" s="103"/>
      <c r="AN39" s="103"/>
      <c r="AO39" s="103"/>
      <c r="AP39" s="103"/>
      <c r="AQ39" s="103"/>
      <c r="AR39" s="103"/>
    </row>
    <row r="40" spans="1:44" ht="16.5" customHeight="1" x14ac:dyDescent="0.65">
      <c r="A40" s="56"/>
      <c r="B40" s="56"/>
      <c r="C40" s="56"/>
      <c r="D40" s="56"/>
      <c r="E40" s="56"/>
      <c r="F40" s="56"/>
      <c r="G40" s="56"/>
      <c r="H40" s="56"/>
      <c r="I40" s="56"/>
      <c r="J40" s="56"/>
      <c r="K40" s="56"/>
      <c r="L40" s="56"/>
      <c r="M40" s="56"/>
      <c r="N40" s="56"/>
      <c r="O40" s="56"/>
      <c r="P40" s="56"/>
      <c r="Q40" s="56"/>
      <c r="R40" s="56"/>
      <c r="S40" s="56"/>
      <c r="T40" s="56"/>
      <c r="U40" s="56"/>
      <c r="V40" s="56"/>
      <c r="W40" s="56"/>
      <c r="X40" s="56"/>
      <c r="Y40" s="56"/>
      <c r="Z40" s="56"/>
      <c r="AA40" s="56"/>
      <c r="AB40" s="56"/>
      <c r="AC40" s="56"/>
      <c r="AD40" s="56"/>
      <c r="AE40" s="56"/>
      <c r="AF40" s="56"/>
      <c r="AG40" s="56"/>
      <c r="AH40" s="56"/>
      <c r="AI40" s="56"/>
      <c r="AJ40" s="56"/>
      <c r="AK40" s="56"/>
      <c r="AL40" s="56"/>
      <c r="AM40" s="56"/>
      <c r="AN40" s="56"/>
      <c r="AO40" s="56"/>
      <c r="AP40" s="56"/>
      <c r="AQ40" s="56"/>
      <c r="AR40" s="56"/>
    </row>
    <row r="41" spans="1:44" ht="15.75" customHeight="1" x14ac:dyDescent="0.35">
      <c r="A41" s="104" t="s">
        <v>1047</v>
      </c>
      <c r="B41" s="104"/>
      <c r="C41" s="104"/>
      <c r="D41" s="104"/>
      <c r="E41" s="104"/>
      <c r="F41" s="104"/>
      <c r="G41" s="104"/>
      <c r="H41" s="104"/>
      <c r="I41" s="104"/>
      <c r="J41" s="104"/>
      <c r="K41" s="104"/>
      <c r="L41" s="104"/>
      <c r="M41" s="104"/>
      <c r="N41" s="104"/>
      <c r="O41" s="104"/>
      <c r="P41" s="104"/>
      <c r="Q41" s="104"/>
      <c r="R41" s="104"/>
      <c r="S41" s="104"/>
      <c r="T41" s="104"/>
      <c r="U41" s="104"/>
      <c r="V41" s="104"/>
      <c r="W41" s="104"/>
      <c r="X41" s="104"/>
      <c r="Y41" s="104"/>
      <c r="Z41" s="104"/>
      <c r="AA41" s="104"/>
      <c r="AB41" s="104"/>
      <c r="AC41" s="104"/>
      <c r="AD41" s="104"/>
      <c r="AE41" s="104"/>
      <c r="AF41" s="104"/>
      <c r="AG41" s="104"/>
      <c r="AH41" s="104"/>
      <c r="AI41" s="104"/>
      <c r="AJ41" s="104"/>
      <c r="AK41" s="104"/>
      <c r="AL41" s="104"/>
      <c r="AM41" s="104"/>
      <c r="AN41" s="104"/>
      <c r="AO41" s="104"/>
      <c r="AP41" s="104"/>
      <c r="AQ41" s="104"/>
      <c r="AR41" s="104"/>
    </row>
    <row r="42" spans="1:44" ht="15" customHeight="1" x14ac:dyDescent="0.35">
      <c r="A42" s="104"/>
      <c r="B42" s="104"/>
      <c r="C42" s="104"/>
      <c r="D42" s="104"/>
      <c r="E42" s="104"/>
      <c r="F42" s="104"/>
      <c r="G42" s="104"/>
      <c r="H42" s="104"/>
      <c r="I42" s="104"/>
      <c r="J42" s="104"/>
      <c r="K42" s="104"/>
      <c r="L42" s="104"/>
      <c r="M42" s="104"/>
      <c r="N42" s="104"/>
      <c r="O42" s="104"/>
      <c r="P42" s="104"/>
      <c r="Q42" s="104"/>
      <c r="R42" s="104"/>
      <c r="S42" s="104"/>
      <c r="T42" s="104"/>
      <c r="U42" s="104"/>
      <c r="V42" s="104"/>
      <c r="W42" s="104"/>
      <c r="X42" s="104"/>
      <c r="Y42" s="104"/>
      <c r="Z42" s="104"/>
      <c r="AA42" s="104"/>
      <c r="AB42" s="104"/>
      <c r="AC42" s="104"/>
      <c r="AD42" s="104"/>
      <c r="AE42" s="104"/>
      <c r="AF42" s="104"/>
      <c r="AG42" s="104"/>
      <c r="AH42" s="104"/>
      <c r="AI42" s="104"/>
      <c r="AJ42" s="104"/>
      <c r="AK42" s="104"/>
      <c r="AL42" s="104"/>
      <c r="AM42" s="104"/>
      <c r="AN42" s="104"/>
      <c r="AO42" s="104"/>
      <c r="AP42" s="104"/>
      <c r="AQ42" s="104"/>
      <c r="AR42" s="104"/>
    </row>
    <row r="43" spans="1:44" ht="15" customHeight="1" x14ac:dyDescent="0.35">
      <c r="A43" s="64"/>
      <c r="B43" s="64"/>
      <c r="C43" s="64"/>
      <c r="D43" s="64"/>
      <c r="E43" s="64"/>
      <c r="F43" s="64"/>
      <c r="G43" s="64"/>
      <c r="H43" s="64"/>
      <c r="I43" s="64"/>
      <c r="J43" s="64"/>
      <c r="K43" s="64"/>
      <c r="L43" s="64"/>
      <c r="M43" s="64"/>
      <c r="N43" s="64"/>
      <c r="O43" s="64"/>
      <c r="P43" s="64"/>
      <c r="Q43" s="64"/>
      <c r="R43" s="64"/>
      <c r="S43" s="64"/>
      <c r="T43" s="64"/>
      <c r="U43" s="64"/>
      <c r="V43" s="64"/>
      <c r="W43" s="64"/>
      <c r="X43" s="64"/>
      <c r="Y43" s="64"/>
      <c r="Z43" s="64"/>
      <c r="AA43" s="64"/>
      <c r="AB43" s="64"/>
      <c r="AC43" s="64"/>
      <c r="AD43" s="64"/>
      <c r="AE43" s="64"/>
      <c r="AF43" s="64"/>
      <c r="AG43" s="64"/>
      <c r="AH43" s="64"/>
      <c r="AI43" s="64"/>
      <c r="AJ43" s="64"/>
      <c r="AK43" s="64"/>
      <c r="AL43" s="64"/>
      <c r="AM43" s="64"/>
      <c r="AN43" s="64"/>
      <c r="AO43" s="64"/>
      <c r="AP43" s="64"/>
      <c r="AQ43" s="64"/>
      <c r="AR43" s="64"/>
    </row>
    <row r="44" spans="1:44" ht="15" customHeight="1" x14ac:dyDescent="0.65">
      <c r="A44" s="62"/>
      <c r="B44" s="62"/>
      <c r="C44" s="62"/>
      <c r="D44" s="62"/>
      <c r="E44" s="62"/>
      <c r="F44" s="62"/>
      <c r="G44" s="62"/>
      <c r="H44" s="62"/>
      <c r="I44" s="62"/>
      <c r="J44" s="62"/>
      <c r="K44" s="62"/>
      <c r="L44" s="62"/>
      <c r="M44" s="62"/>
      <c r="N44" s="62"/>
      <c r="O44" s="62"/>
      <c r="P44" s="62"/>
      <c r="Q44" s="62"/>
      <c r="R44" s="62"/>
      <c r="S44" s="62"/>
      <c r="T44" s="62"/>
      <c r="U44" s="62"/>
      <c r="V44" s="62"/>
      <c r="W44" s="62"/>
      <c r="X44" s="62"/>
      <c r="Y44" s="62"/>
      <c r="Z44" s="62"/>
      <c r="AA44" s="62"/>
      <c r="AB44" s="62"/>
      <c r="AC44" s="62"/>
      <c r="AD44" s="62"/>
      <c r="AE44" s="62"/>
      <c r="AF44" s="62"/>
      <c r="AG44" s="62"/>
      <c r="AH44" s="62"/>
      <c r="AI44" s="62"/>
      <c r="AJ44" s="62"/>
      <c r="AK44" s="62"/>
      <c r="AL44" s="62"/>
      <c r="AM44" s="62"/>
      <c r="AN44" s="62"/>
      <c r="AO44" s="62"/>
      <c r="AP44" s="62"/>
      <c r="AQ44" s="62"/>
      <c r="AR44" s="62"/>
    </row>
    <row r="45" spans="1:44" ht="15" customHeight="1" x14ac:dyDescent="0.35">
      <c r="A45" s="105">
        <v>2</v>
      </c>
      <c r="B45" s="105"/>
      <c r="C45" s="105"/>
      <c r="D45" s="105"/>
      <c r="E45" s="105"/>
      <c r="F45" s="105"/>
      <c r="G45" s="105"/>
      <c r="H45" s="105"/>
      <c r="I45" s="105"/>
      <c r="J45" s="105"/>
      <c r="K45" s="105"/>
      <c r="L45" s="105"/>
      <c r="M45" s="105"/>
      <c r="N45" s="105"/>
      <c r="O45" s="105"/>
      <c r="P45" s="105"/>
      <c r="Q45" s="105"/>
      <c r="R45" s="105"/>
      <c r="S45" s="105"/>
      <c r="T45" s="105"/>
      <c r="U45" s="105"/>
      <c r="V45" s="105"/>
      <c r="W45" s="105"/>
      <c r="X45" s="105"/>
      <c r="Y45" s="105"/>
      <c r="Z45" s="105"/>
      <c r="AA45" s="105"/>
      <c r="AB45" s="105"/>
      <c r="AC45" s="105"/>
      <c r="AD45" s="105"/>
      <c r="AE45" s="105"/>
      <c r="AF45" s="105"/>
      <c r="AG45" s="105"/>
      <c r="AH45" s="105"/>
      <c r="AI45" s="105"/>
      <c r="AJ45" s="105"/>
      <c r="AK45" s="105"/>
      <c r="AL45" s="105"/>
      <c r="AM45" s="105"/>
      <c r="AN45" s="105"/>
      <c r="AO45" s="105"/>
      <c r="AP45" s="105"/>
      <c r="AQ45" s="105"/>
      <c r="AR45" s="105"/>
    </row>
    <row r="46" spans="1:44" ht="15" customHeight="1" x14ac:dyDescent="0.35">
      <c r="A46" s="105"/>
      <c r="B46" s="105"/>
      <c r="C46" s="105"/>
      <c r="D46" s="105"/>
      <c r="E46" s="105"/>
      <c r="F46" s="105"/>
      <c r="G46" s="105"/>
      <c r="H46" s="105"/>
      <c r="I46" s="105"/>
      <c r="J46" s="105"/>
      <c r="K46" s="105"/>
      <c r="L46" s="105"/>
      <c r="M46" s="105"/>
      <c r="N46" s="105"/>
      <c r="O46" s="105"/>
      <c r="P46" s="105"/>
      <c r="Q46" s="105"/>
      <c r="R46" s="105"/>
      <c r="S46" s="105"/>
      <c r="T46" s="105"/>
      <c r="U46" s="105"/>
      <c r="V46" s="105"/>
      <c r="W46" s="105"/>
      <c r="X46" s="105"/>
      <c r="Y46" s="105"/>
      <c r="Z46" s="105"/>
      <c r="AA46" s="105"/>
      <c r="AB46" s="105"/>
      <c r="AC46" s="105"/>
      <c r="AD46" s="105"/>
      <c r="AE46" s="105"/>
      <c r="AF46" s="105"/>
      <c r="AG46" s="105"/>
      <c r="AH46" s="105"/>
      <c r="AI46" s="105"/>
      <c r="AJ46" s="105"/>
      <c r="AK46" s="105"/>
      <c r="AL46" s="105"/>
      <c r="AM46" s="105"/>
      <c r="AN46" s="105"/>
      <c r="AO46" s="105"/>
      <c r="AP46" s="105"/>
      <c r="AQ46" s="105"/>
      <c r="AR46" s="105"/>
    </row>
    <row r="47" spans="1:44" ht="15" customHeight="1" x14ac:dyDescent="0.35">
      <c r="A47" s="61"/>
      <c r="B47" s="61"/>
      <c r="C47" s="61"/>
      <c r="D47" s="61"/>
      <c r="E47" s="61"/>
      <c r="F47" s="61"/>
      <c r="G47" s="61"/>
      <c r="H47" s="61"/>
      <c r="I47" s="61"/>
      <c r="J47" s="61"/>
      <c r="K47" s="61"/>
      <c r="L47" s="61"/>
      <c r="M47" s="61"/>
      <c r="N47" s="61"/>
      <c r="O47" s="61"/>
      <c r="P47" s="61"/>
      <c r="Q47" s="61"/>
      <c r="R47" s="61"/>
      <c r="S47" s="61"/>
      <c r="T47" s="61"/>
      <c r="U47" s="61"/>
      <c r="V47" s="61"/>
      <c r="W47" s="61"/>
      <c r="X47" s="61"/>
      <c r="Y47" s="61"/>
      <c r="Z47" s="61"/>
      <c r="AA47" s="61"/>
      <c r="AB47" s="61"/>
      <c r="AC47" s="61"/>
      <c r="AD47" s="61"/>
      <c r="AE47" s="61"/>
      <c r="AF47" s="61"/>
      <c r="AG47" s="61"/>
      <c r="AH47" s="61"/>
      <c r="AI47" s="61"/>
      <c r="AJ47" s="61"/>
      <c r="AK47" s="61"/>
      <c r="AL47" s="61"/>
      <c r="AM47" s="61"/>
      <c r="AN47" s="61"/>
      <c r="AO47" s="61"/>
      <c r="AP47" s="61"/>
      <c r="AQ47" s="61"/>
      <c r="AR47" s="61"/>
    </row>
    <row r="48" spans="1:44" ht="15" customHeight="1" x14ac:dyDescent="0.35">
      <c r="A48" s="61"/>
      <c r="B48" s="61"/>
      <c r="C48" s="61"/>
      <c r="D48" s="61"/>
      <c r="E48" s="61"/>
      <c r="F48" s="61"/>
      <c r="G48" s="61"/>
      <c r="H48" s="61"/>
      <c r="I48" s="61"/>
      <c r="J48" s="61"/>
      <c r="K48" s="61"/>
      <c r="L48" s="61"/>
      <c r="M48" s="61"/>
      <c r="N48" s="61"/>
      <c r="O48" s="61"/>
      <c r="P48" s="61"/>
      <c r="Q48" s="61"/>
      <c r="R48" s="61"/>
      <c r="S48" s="61"/>
      <c r="T48" s="61"/>
      <c r="U48" s="61"/>
      <c r="V48" s="61"/>
      <c r="W48" s="61"/>
      <c r="X48" s="61"/>
      <c r="Y48" s="61"/>
      <c r="Z48" s="61"/>
      <c r="AA48" s="61"/>
      <c r="AB48" s="61"/>
      <c r="AC48" s="61"/>
      <c r="AD48" s="61"/>
      <c r="AE48" s="61"/>
      <c r="AF48" s="61"/>
      <c r="AG48" s="61"/>
      <c r="AH48" s="61"/>
      <c r="AI48" s="61"/>
      <c r="AJ48" s="61"/>
      <c r="AK48" s="61"/>
      <c r="AL48" s="61"/>
      <c r="AM48" s="61"/>
      <c r="AN48" s="61"/>
      <c r="AO48" s="61"/>
      <c r="AP48" s="61"/>
      <c r="AQ48" s="61"/>
      <c r="AR48" s="61"/>
    </row>
    <row r="49" spans="1:44" ht="15" customHeight="1" x14ac:dyDescent="0.35">
      <c r="A49" s="61"/>
      <c r="B49" s="61"/>
      <c r="C49" s="61"/>
      <c r="D49" s="61"/>
      <c r="E49" s="61"/>
      <c r="F49" s="61"/>
      <c r="G49" s="61"/>
      <c r="H49" s="61"/>
      <c r="I49" s="61"/>
      <c r="J49" s="61"/>
      <c r="K49" s="61"/>
      <c r="L49" s="61"/>
      <c r="M49" s="61"/>
      <c r="N49" s="61"/>
      <c r="O49" s="61"/>
      <c r="P49" s="61"/>
      <c r="Q49" s="61"/>
      <c r="R49" s="61"/>
      <c r="S49" s="61"/>
      <c r="T49" s="61"/>
      <c r="U49" s="61"/>
      <c r="V49" s="61"/>
      <c r="W49" s="61"/>
      <c r="X49" s="61"/>
      <c r="Y49" s="61"/>
      <c r="Z49" s="61"/>
      <c r="AA49" s="61"/>
      <c r="AB49" s="61"/>
      <c r="AC49" s="61"/>
      <c r="AD49" s="61"/>
      <c r="AE49" s="61"/>
      <c r="AF49" s="61"/>
      <c r="AG49" s="61"/>
      <c r="AH49" s="61"/>
      <c r="AI49" s="61"/>
      <c r="AJ49" s="61"/>
      <c r="AK49" s="61"/>
      <c r="AL49" s="61"/>
      <c r="AM49" s="61"/>
      <c r="AN49" s="61"/>
      <c r="AO49" s="61"/>
      <c r="AP49" s="61"/>
      <c r="AQ49" s="61"/>
      <c r="AR49" s="61"/>
    </row>
    <row r="50" spans="1:44" ht="15" customHeight="1" x14ac:dyDescent="0.35">
      <c r="A50" s="61"/>
      <c r="B50" s="61"/>
      <c r="C50" s="61"/>
      <c r="D50" s="61"/>
      <c r="E50" s="61"/>
      <c r="F50" s="61"/>
      <c r="G50" s="61"/>
      <c r="H50" s="61"/>
      <c r="I50" s="61"/>
      <c r="J50" s="61"/>
      <c r="K50" s="61"/>
      <c r="L50" s="61"/>
      <c r="M50" s="61"/>
      <c r="N50" s="61"/>
      <c r="O50" s="61"/>
      <c r="P50" s="61"/>
      <c r="Q50" s="61"/>
      <c r="R50" s="61"/>
      <c r="S50" s="61"/>
      <c r="T50" s="61"/>
      <c r="U50" s="61"/>
      <c r="V50" s="61"/>
      <c r="W50" s="61"/>
      <c r="X50" s="61"/>
      <c r="Y50" s="61"/>
      <c r="Z50" s="61"/>
      <c r="AA50" s="61"/>
      <c r="AB50" s="61"/>
      <c r="AC50" s="61"/>
      <c r="AD50" s="61"/>
      <c r="AE50" s="61"/>
      <c r="AF50" s="61"/>
      <c r="AG50" s="61"/>
      <c r="AH50" s="61"/>
      <c r="AI50" s="61"/>
      <c r="AJ50" s="61"/>
      <c r="AK50" s="61"/>
      <c r="AL50" s="61"/>
      <c r="AM50" s="61"/>
      <c r="AN50" s="61"/>
      <c r="AO50" s="61"/>
      <c r="AP50" s="61"/>
      <c r="AQ50" s="61"/>
      <c r="AR50" s="61"/>
    </row>
    <row r="51" spans="1:44" ht="15" customHeight="1" x14ac:dyDescent="0.35">
      <c r="A51" s="61"/>
      <c r="B51" s="61"/>
      <c r="C51" s="61"/>
      <c r="D51" s="61"/>
      <c r="E51" s="61"/>
      <c r="F51" s="61"/>
      <c r="G51" s="61"/>
      <c r="H51" s="61"/>
      <c r="I51" s="61"/>
      <c r="J51" s="61"/>
      <c r="K51" s="61"/>
      <c r="L51" s="61"/>
      <c r="M51" s="61"/>
      <c r="N51" s="61"/>
      <c r="O51" s="61"/>
      <c r="P51" s="61"/>
      <c r="Q51" s="61"/>
      <c r="R51" s="61"/>
      <c r="S51" s="61"/>
      <c r="T51" s="61"/>
      <c r="U51" s="61"/>
      <c r="V51" s="61"/>
      <c r="W51" s="61"/>
      <c r="X51" s="61"/>
      <c r="Y51" s="61"/>
      <c r="Z51" s="61"/>
      <c r="AA51" s="61"/>
      <c r="AB51" s="61"/>
      <c r="AC51" s="61"/>
      <c r="AD51" s="61"/>
      <c r="AE51" s="61"/>
      <c r="AF51" s="61"/>
      <c r="AG51" s="61"/>
      <c r="AH51" s="61"/>
      <c r="AI51" s="61"/>
      <c r="AJ51" s="61"/>
      <c r="AK51" s="61"/>
      <c r="AL51" s="61"/>
      <c r="AM51" s="61"/>
      <c r="AN51" s="61"/>
      <c r="AO51" s="61"/>
      <c r="AP51" s="61"/>
      <c r="AQ51" s="61"/>
      <c r="AR51" s="61"/>
    </row>
    <row r="52" spans="1:44" ht="15" customHeight="1" x14ac:dyDescent="0.35">
      <c r="A52" s="61"/>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row>
    <row r="53" spans="1:44" ht="14.6" x14ac:dyDescent="0.4">
      <c r="A53" s="55"/>
      <c r="B53"/>
      <c r="C53"/>
      <c r="D53"/>
      <c r="E53"/>
      <c r="F53"/>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row>
    <row r="54" spans="1:44" ht="14.6" x14ac:dyDescent="0.4">
      <c r="A54"/>
      <c r="B54"/>
      <c r="C54"/>
      <c r="D54"/>
      <c r="E54"/>
      <c r="F54"/>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row>
    <row r="55" spans="1:44" ht="15" customHeight="1" x14ac:dyDescent="0.4">
      <c r="A55" s="57"/>
      <c r="B55" s="57"/>
      <c r="C55" s="57"/>
      <c r="D55" s="57"/>
      <c r="E55" s="57"/>
      <c r="F55" s="57"/>
      <c r="G55" s="57"/>
      <c r="H55" s="57"/>
      <c r="I55" s="57"/>
      <c r="J55" s="57"/>
      <c r="K55" s="57"/>
      <c r="L55" s="57"/>
      <c r="M55" s="57"/>
      <c r="N55" s="57"/>
      <c r="O55" s="57"/>
      <c r="P55" s="57"/>
      <c r="Q55" s="57"/>
      <c r="R55" s="57"/>
      <c r="S55" s="57"/>
      <c r="T55" s="57"/>
      <c r="U55" s="57"/>
      <c r="V55" s="57"/>
      <c r="W55" s="57"/>
      <c r="X55" s="57"/>
      <c r="Y55" s="57"/>
      <c r="Z55" s="57"/>
      <c r="AA55" s="57"/>
      <c r="AB55" s="57"/>
      <c r="AC55" s="57"/>
      <c r="AD55" s="57"/>
      <c r="AE55" s="57"/>
      <c r="AF55" s="57"/>
      <c r="AG55" s="57"/>
      <c r="AH55" s="57"/>
      <c r="AI55" s="57"/>
      <c r="AJ55" s="57"/>
      <c r="AK55" s="57"/>
      <c r="AL55" s="57"/>
      <c r="AM55" s="57"/>
      <c r="AN55" s="57"/>
      <c r="AO55" s="57"/>
      <c r="AP55" s="57"/>
      <c r="AQ55" s="57"/>
      <c r="AR55" s="57"/>
    </row>
    <row r="56" spans="1:44" ht="15" customHeight="1" x14ac:dyDescent="0.4">
      <c r="A56" s="57"/>
      <c r="B56" s="57"/>
      <c r="C56" s="57"/>
      <c r="D56" s="57"/>
      <c r="E56" s="57"/>
      <c r="F56" s="57"/>
      <c r="G56" s="57"/>
      <c r="H56" s="57"/>
      <c r="I56" s="57"/>
      <c r="J56" s="57"/>
      <c r="K56" s="57"/>
      <c r="L56" s="57"/>
      <c r="M56" s="57"/>
      <c r="N56" s="57"/>
      <c r="O56" s="57"/>
      <c r="P56" s="57"/>
      <c r="Q56" s="57"/>
      <c r="R56" s="57"/>
      <c r="S56" s="57"/>
      <c r="T56" s="57"/>
      <c r="U56" s="57"/>
      <c r="V56" s="57"/>
      <c r="W56" s="57"/>
      <c r="X56" s="57"/>
      <c r="Y56" s="57"/>
      <c r="Z56" s="57"/>
      <c r="AA56" s="57"/>
      <c r="AB56" s="57"/>
      <c r="AC56" s="57"/>
      <c r="AD56" s="57"/>
      <c r="AE56" s="57"/>
      <c r="AF56" s="57"/>
      <c r="AG56" s="57"/>
      <c r="AH56" s="57"/>
      <c r="AI56" s="57"/>
      <c r="AJ56" s="57"/>
      <c r="AK56" s="57"/>
      <c r="AL56" s="57"/>
      <c r="AM56" s="57"/>
      <c r="AN56" s="57"/>
      <c r="AO56" s="57"/>
      <c r="AP56" s="57"/>
      <c r="AQ56" s="57"/>
      <c r="AR56" s="57"/>
    </row>
    <row r="57" spans="1:44" ht="15" customHeight="1" x14ac:dyDescent="0.4">
      <c r="A57" s="57"/>
      <c r="B57" s="57"/>
      <c r="C57" s="57"/>
      <c r="D57" s="57"/>
      <c r="E57" s="57"/>
      <c r="F57" s="57"/>
      <c r="G57" s="57"/>
      <c r="H57" s="57"/>
      <c r="I57" s="57"/>
      <c r="J57" s="57"/>
      <c r="K57" s="57"/>
      <c r="L57" s="57"/>
      <c r="M57" s="57"/>
      <c r="N57" s="57"/>
      <c r="O57" s="57"/>
      <c r="P57" s="57"/>
      <c r="Q57" s="57"/>
      <c r="R57" s="57"/>
      <c r="S57" s="57"/>
      <c r="T57" s="57"/>
      <c r="U57" s="57"/>
      <c r="V57" s="57"/>
      <c r="W57" s="57"/>
      <c r="X57" s="57"/>
      <c r="Y57" s="57"/>
      <c r="Z57" s="57"/>
      <c r="AA57" s="57"/>
      <c r="AB57" s="57"/>
      <c r="AC57" s="57"/>
      <c r="AD57" s="57"/>
      <c r="AE57" s="57"/>
      <c r="AF57" s="57"/>
      <c r="AG57" s="57"/>
      <c r="AH57" s="57"/>
      <c r="AI57" s="57"/>
      <c r="AJ57" s="57"/>
      <c r="AK57" s="57"/>
      <c r="AL57" s="57"/>
      <c r="AM57" s="57"/>
      <c r="AN57" s="57"/>
      <c r="AO57" s="57"/>
      <c r="AP57" s="57"/>
      <c r="AQ57" s="57"/>
      <c r="AR57" s="57"/>
    </row>
    <row r="58" spans="1:44" ht="14.6" x14ac:dyDescent="0.4">
      <c r="A58"/>
      <c r="B58"/>
      <c r="C58"/>
      <c r="D58"/>
      <c r="E58"/>
      <c r="F58"/>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row>
    <row r="59" spans="1:44" ht="14.6" x14ac:dyDescent="0.4">
      <c r="A59"/>
      <c r="B59"/>
      <c r="C59"/>
      <c r="D59"/>
      <c r="E59"/>
      <c r="F59"/>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row>
    <row r="60" spans="1:44" ht="14.6" x14ac:dyDescent="0.4">
      <c r="A60"/>
      <c r="B60"/>
      <c r="C60"/>
      <c r="D60"/>
      <c r="E60"/>
      <c r="F60"/>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row>
    <row r="61" spans="1:44" ht="14.6" x14ac:dyDescent="0.4">
      <c r="A61"/>
      <c r="B61"/>
      <c r="C61"/>
      <c r="D61"/>
      <c r="E61"/>
      <c r="F61"/>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row>
    <row r="62" spans="1:44" x14ac:dyDescent="0.35"/>
    <row r="63" spans="1:44" x14ac:dyDescent="0.35"/>
    <row r="64" spans="1:44" x14ac:dyDescent="0.35"/>
    <row r="65" x14ac:dyDescent="0.35"/>
    <row r="66" x14ac:dyDescent="0.35"/>
    <row r="67" x14ac:dyDescent="0.35"/>
    <row r="68" x14ac:dyDescent="0.35"/>
    <row r="69" x14ac:dyDescent="0.35"/>
    <row r="70" x14ac:dyDescent="0.35"/>
    <row r="71" x14ac:dyDescent="0.35"/>
    <row r="72" x14ac:dyDescent="0.35"/>
    <row r="73" x14ac:dyDescent="0.35"/>
    <row r="74" x14ac:dyDescent="0.35"/>
  </sheetData>
  <sheetProtection sheet="1" objects="1" scenarios="1" selectLockedCells="1" selectUnlockedCells="1"/>
  <mergeCells count="12">
    <mergeCell ref="A45:AR46"/>
    <mergeCell ref="A19:AR20"/>
    <mergeCell ref="A22:XFD23"/>
    <mergeCell ref="A24:AR26"/>
    <mergeCell ref="A29:AR30"/>
    <mergeCell ref="A32:AR35"/>
    <mergeCell ref="A41:AR42"/>
    <mergeCell ref="A4:AR7"/>
    <mergeCell ref="A1:AR2"/>
    <mergeCell ref="A10:AR11"/>
    <mergeCell ref="A13:AR16"/>
    <mergeCell ref="A38:AR39"/>
  </mergeCells>
  <pageMargins left="0.25" right="0.25" top="0.75" bottom="0.75" header="0.3" footer="0.3"/>
  <pageSetup scale="97"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E87393-EAEE-477F-A0E7-61EAB737A878}">
  <dimension ref="A1:AS48"/>
  <sheetViews>
    <sheetView zoomScaleNormal="100" zoomScaleSheetLayoutView="100" workbookViewId="0">
      <selection sqref="A1:AR3"/>
    </sheetView>
  </sheetViews>
  <sheetFormatPr defaultColWidth="0" defaultRowHeight="15.45" zeroHeight="1" x14ac:dyDescent="0.4"/>
  <cols>
    <col min="1" max="44" width="2.3046875" style="3" customWidth="1"/>
    <col min="45" max="45" width="0.84375" style="3" customWidth="1"/>
    <col min="46" max="16384" width="2.3046875" style="3" hidden="1"/>
  </cols>
  <sheetData>
    <row r="1" spans="1:45" x14ac:dyDescent="0.4">
      <c r="A1" s="103" t="str">
        <f>'Page 1'!B6&amp;'Page 1'!N6</f>
        <v>2026-2027 Assessment Maintenance Plan</v>
      </c>
      <c r="B1" s="103"/>
      <c r="C1" s="103"/>
      <c r="D1" s="103"/>
      <c r="E1" s="103"/>
      <c r="F1" s="103"/>
      <c r="G1" s="103"/>
      <c r="H1" s="103"/>
      <c r="I1" s="103"/>
      <c r="J1" s="103"/>
      <c r="K1" s="103"/>
      <c r="L1" s="103"/>
      <c r="M1" s="103"/>
      <c r="N1" s="103"/>
      <c r="O1" s="103"/>
      <c r="P1" s="103"/>
      <c r="Q1" s="103"/>
      <c r="R1" s="103"/>
      <c r="S1" s="103"/>
      <c r="T1" s="103"/>
      <c r="U1" s="103"/>
      <c r="V1" s="103"/>
      <c r="W1" s="103"/>
      <c r="X1" s="103"/>
      <c r="Y1" s="103"/>
      <c r="Z1" s="103"/>
      <c r="AA1" s="103"/>
      <c r="AB1" s="103"/>
      <c r="AC1" s="103"/>
      <c r="AD1" s="103"/>
      <c r="AE1" s="103"/>
      <c r="AF1" s="103"/>
      <c r="AG1" s="103"/>
      <c r="AH1" s="103"/>
      <c r="AI1" s="103"/>
      <c r="AJ1" s="103"/>
      <c r="AK1" s="103"/>
      <c r="AL1" s="103"/>
      <c r="AM1" s="103"/>
      <c r="AN1" s="103"/>
      <c r="AO1" s="103"/>
      <c r="AP1" s="103"/>
      <c r="AQ1" s="103"/>
      <c r="AR1" s="103"/>
      <c r="AS1" s="88"/>
    </row>
    <row r="2" spans="1:45" x14ac:dyDescent="0.4">
      <c r="A2" s="103"/>
      <c r="B2" s="103"/>
      <c r="C2" s="103"/>
      <c r="D2" s="103"/>
      <c r="E2" s="103"/>
      <c r="F2" s="103"/>
      <c r="G2" s="103"/>
      <c r="H2" s="103"/>
      <c r="I2" s="103"/>
      <c r="J2" s="103"/>
      <c r="K2" s="103"/>
      <c r="L2" s="103"/>
      <c r="M2" s="103"/>
      <c r="N2" s="103"/>
      <c r="O2" s="103"/>
      <c r="P2" s="103"/>
      <c r="Q2" s="103"/>
      <c r="R2" s="103"/>
      <c r="S2" s="103"/>
      <c r="T2" s="103"/>
      <c r="U2" s="103"/>
      <c r="V2" s="103"/>
      <c r="W2" s="103"/>
      <c r="X2" s="103"/>
      <c r="Y2" s="103"/>
      <c r="Z2" s="103"/>
      <c r="AA2" s="103"/>
      <c r="AB2" s="103"/>
      <c r="AC2" s="103"/>
      <c r="AD2" s="103"/>
      <c r="AE2" s="103"/>
      <c r="AF2" s="103"/>
      <c r="AG2" s="103"/>
      <c r="AH2" s="103"/>
      <c r="AI2" s="103"/>
      <c r="AJ2" s="103"/>
      <c r="AK2" s="103"/>
      <c r="AL2" s="103"/>
      <c r="AM2" s="103"/>
      <c r="AN2" s="103"/>
      <c r="AO2" s="103"/>
      <c r="AP2" s="103"/>
      <c r="AQ2" s="103"/>
      <c r="AR2" s="103"/>
      <c r="AS2" s="88"/>
    </row>
    <row r="3" spans="1:45" x14ac:dyDescent="0.4">
      <c r="A3" s="103"/>
      <c r="B3" s="103"/>
      <c r="C3" s="103"/>
      <c r="D3" s="103"/>
      <c r="E3" s="103"/>
      <c r="F3" s="103"/>
      <c r="G3" s="103"/>
      <c r="H3" s="103"/>
      <c r="I3" s="103"/>
      <c r="J3" s="103"/>
      <c r="K3" s="103"/>
      <c r="L3" s="103"/>
      <c r="M3" s="103"/>
      <c r="N3" s="103"/>
      <c r="O3" s="103"/>
      <c r="P3" s="103"/>
      <c r="Q3" s="103"/>
      <c r="R3" s="103"/>
      <c r="S3" s="103"/>
      <c r="T3" s="103"/>
      <c r="U3" s="103"/>
      <c r="V3" s="103"/>
      <c r="W3" s="103"/>
      <c r="X3" s="103"/>
      <c r="Y3" s="103"/>
      <c r="Z3" s="103"/>
      <c r="AA3" s="103"/>
      <c r="AB3" s="103"/>
      <c r="AC3" s="103"/>
      <c r="AD3" s="103"/>
      <c r="AE3" s="103"/>
      <c r="AF3" s="103"/>
      <c r="AG3" s="103"/>
      <c r="AH3" s="103"/>
      <c r="AI3" s="103"/>
      <c r="AJ3" s="103"/>
      <c r="AK3" s="103"/>
      <c r="AL3" s="103"/>
      <c r="AM3" s="103"/>
      <c r="AN3" s="103"/>
      <c r="AO3" s="103"/>
      <c r="AP3" s="103"/>
      <c r="AQ3" s="103"/>
      <c r="AR3" s="103"/>
      <c r="AS3" s="88"/>
    </row>
    <row r="4" spans="1:45" x14ac:dyDescent="0.4">
      <c r="A4" s="103" t="s">
        <v>7</v>
      </c>
      <c r="B4" s="103"/>
      <c r="C4" s="103"/>
      <c r="D4" s="103"/>
      <c r="E4" s="103"/>
      <c r="F4" s="103"/>
      <c r="G4" s="103"/>
      <c r="H4" s="103"/>
      <c r="I4" s="103"/>
      <c r="J4" s="103"/>
      <c r="K4" s="103"/>
      <c r="L4" s="103"/>
      <c r="M4" s="103"/>
      <c r="N4" s="103"/>
      <c r="O4" s="103"/>
      <c r="P4" s="103"/>
      <c r="Q4" s="103"/>
      <c r="R4" s="103"/>
      <c r="S4" s="103"/>
      <c r="T4" s="103"/>
      <c r="U4" s="103"/>
      <c r="V4" s="103"/>
      <c r="W4" s="103"/>
      <c r="X4" s="103"/>
      <c r="Y4" s="103"/>
      <c r="Z4" s="103"/>
      <c r="AA4" s="103"/>
      <c r="AB4" s="103"/>
      <c r="AC4" s="103"/>
      <c r="AD4" s="103"/>
      <c r="AE4" s="103"/>
      <c r="AF4" s="103"/>
      <c r="AG4" s="103"/>
      <c r="AH4" s="103"/>
      <c r="AI4" s="103"/>
      <c r="AJ4" s="103"/>
      <c r="AK4" s="103"/>
      <c r="AL4" s="103"/>
      <c r="AM4" s="103"/>
      <c r="AN4" s="103"/>
      <c r="AO4" s="103"/>
      <c r="AP4" s="103"/>
      <c r="AQ4" s="103"/>
      <c r="AR4" s="103"/>
      <c r="AS4" s="88"/>
    </row>
    <row r="5" spans="1:45" x14ac:dyDescent="0.4">
      <c r="A5" s="103"/>
      <c r="B5" s="103"/>
      <c r="C5" s="103"/>
      <c r="D5" s="103"/>
      <c r="E5" s="103"/>
      <c r="F5" s="103"/>
      <c r="G5" s="103"/>
      <c r="H5" s="103"/>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c r="AI5" s="103"/>
      <c r="AJ5" s="103"/>
      <c r="AK5" s="103"/>
      <c r="AL5" s="103"/>
      <c r="AM5" s="103"/>
      <c r="AN5" s="103"/>
      <c r="AO5" s="103"/>
      <c r="AP5" s="103"/>
      <c r="AQ5" s="103"/>
      <c r="AR5" s="103"/>
      <c r="AS5" s="88"/>
    </row>
    <row r="6" spans="1:45" x14ac:dyDescent="0.4">
      <c r="A6" s="106" t="s">
        <v>8</v>
      </c>
      <c r="B6" s="106"/>
      <c r="C6" s="106"/>
      <c r="D6" s="106"/>
      <c r="E6" s="106"/>
      <c r="F6" s="106"/>
      <c r="G6" s="106"/>
      <c r="H6" s="106"/>
      <c r="I6" s="106"/>
      <c r="J6" s="106"/>
      <c r="K6" s="106"/>
      <c r="L6" s="106"/>
      <c r="M6" s="106"/>
      <c r="N6" s="106"/>
      <c r="O6" s="106"/>
      <c r="P6" s="106"/>
      <c r="Q6" s="106"/>
      <c r="R6" s="106"/>
      <c r="S6" s="106"/>
      <c r="T6" s="106"/>
      <c r="U6" s="106"/>
      <c r="V6" s="106"/>
      <c r="W6" s="106"/>
      <c r="X6" s="106"/>
      <c r="Y6" s="106"/>
      <c r="Z6" s="106"/>
      <c r="AA6" s="106"/>
      <c r="AB6" s="106"/>
      <c r="AC6" s="106"/>
      <c r="AD6" s="106"/>
      <c r="AE6" s="106"/>
      <c r="AF6" s="106"/>
      <c r="AG6" s="106"/>
      <c r="AH6" s="106"/>
      <c r="AI6" s="106"/>
      <c r="AJ6" s="106"/>
      <c r="AK6" s="106"/>
      <c r="AL6" s="106"/>
      <c r="AM6" s="106"/>
      <c r="AN6" s="106"/>
      <c r="AO6" s="106"/>
      <c r="AP6" s="106"/>
      <c r="AQ6" s="106"/>
      <c r="AR6" s="106"/>
      <c r="AS6" s="88"/>
    </row>
    <row r="7" spans="1:45" x14ac:dyDescent="0.4">
      <c r="A7" s="106"/>
      <c r="B7" s="106"/>
      <c r="C7" s="106"/>
      <c r="D7" s="106"/>
      <c r="E7" s="106"/>
      <c r="F7" s="106"/>
      <c r="G7" s="106"/>
      <c r="H7" s="106"/>
      <c r="I7" s="106"/>
      <c r="J7" s="106"/>
      <c r="K7" s="106"/>
      <c r="L7" s="106"/>
      <c r="M7" s="106"/>
      <c r="N7" s="106"/>
      <c r="O7" s="106"/>
      <c r="P7" s="106"/>
      <c r="Q7" s="106"/>
      <c r="R7" s="106"/>
      <c r="S7" s="106"/>
      <c r="T7" s="106"/>
      <c r="U7" s="106"/>
      <c r="V7" s="106"/>
      <c r="W7" s="106"/>
      <c r="X7" s="106"/>
      <c r="Y7" s="106"/>
      <c r="Z7" s="106"/>
      <c r="AA7" s="106"/>
      <c r="AB7" s="106"/>
      <c r="AC7" s="106"/>
      <c r="AD7" s="106"/>
      <c r="AE7" s="106"/>
      <c r="AF7" s="106"/>
      <c r="AG7" s="106"/>
      <c r="AH7" s="106"/>
      <c r="AI7" s="106"/>
      <c r="AJ7" s="106"/>
      <c r="AK7" s="106"/>
      <c r="AL7" s="106"/>
      <c r="AM7" s="106"/>
      <c r="AN7" s="106"/>
      <c r="AO7" s="106"/>
      <c r="AP7" s="106"/>
      <c r="AQ7" s="106"/>
      <c r="AR7" s="106"/>
      <c r="AS7" s="88"/>
    </row>
    <row r="8" spans="1:45" x14ac:dyDescent="0.4">
      <c r="A8" s="106"/>
      <c r="B8" s="106"/>
      <c r="C8" s="106"/>
      <c r="D8" s="106"/>
      <c r="E8" s="106"/>
      <c r="F8" s="106"/>
      <c r="G8" s="106"/>
      <c r="H8" s="106"/>
      <c r="I8" s="106"/>
      <c r="J8" s="106"/>
      <c r="K8" s="106"/>
      <c r="L8" s="106"/>
      <c r="M8" s="106"/>
      <c r="N8" s="106"/>
      <c r="O8" s="106"/>
      <c r="P8" s="106"/>
      <c r="Q8" s="106"/>
      <c r="R8" s="106"/>
      <c r="S8" s="106"/>
      <c r="T8" s="106"/>
      <c r="U8" s="106"/>
      <c r="V8" s="106"/>
      <c r="W8" s="106"/>
      <c r="X8" s="106"/>
      <c r="Y8" s="106"/>
      <c r="Z8" s="106"/>
      <c r="AA8" s="106"/>
      <c r="AB8" s="106"/>
      <c r="AC8" s="106"/>
      <c r="AD8" s="106"/>
      <c r="AE8" s="106"/>
      <c r="AF8" s="106"/>
      <c r="AG8" s="106"/>
      <c r="AH8" s="106"/>
      <c r="AI8" s="106"/>
      <c r="AJ8" s="106"/>
      <c r="AK8" s="106"/>
      <c r="AL8" s="106"/>
      <c r="AM8" s="106"/>
      <c r="AN8" s="106"/>
      <c r="AO8" s="106"/>
      <c r="AP8" s="106"/>
      <c r="AQ8" s="106"/>
      <c r="AR8" s="106"/>
      <c r="AS8" s="88"/>
    </row>
    <row r="9" spans="1:45" x14ac:dyDescent="0.4">
      <c r="A9" s="88"/>
      <c r="B9" s="88"/>
      <c r="C9" s="88"/>
      <c r="D9" s="107" t="s">
        <v>1053</v>
      </c>
      <c r="E9" s="107"/>
      <c r="F9" s="107"/>
      <c r="G9" s="107"/>
      <c r="H9" s="107"/>
      <c r="I9" s="107"/>
      <c r="J9" s="107"/>
      <c r="K9" s="107"/>
      <c r="L9" s="107"/>
      <c r="M9" s="107"/>
      <c r="N9" s="107"/>
      <c r="O9" s="107"/>
      <c r="P9" s="107"/>
      <c r="Q9" s="107"/>
      <c r="R9" s="107"/>
      <c r="S9" s="107"/>
      <c r="T9" s="107"/>
      <c r="U9" s="107"/>
      <c r="V9" s="107"/>
      <c r="W9" s="107"/>
      <c r="X9" s="107"/>
      <c r="Y9" s="107"/>
      <c r="Z9" s="107"/>
      <c r="AA9" s="107"/>
      <c r="AB9" s="107"/>
      <c r="AC9" s="107"/>
      <c r="AD9" s="107"/>
      <c r="AE9" s="107"/>
      <c r="AF9" s="107"/>
      <c r="AG9" s="107"/>
      <c r="AH9" s="107"/>
      <c r="AI9" s="107"/>
      <c r="AJ9" s="107"/>
      <c r="AK9" s="107"/>
      <c r="AL9" s="107"/>
      <c r="AM9" s="107"/>
      <c r="AN9" s="107"/>
      <c r="AO9" s="107"/>
      <c r="AP9" s="88"/>
      <c r="AQ9" s="88"/>
      <c r="AR9" s="88"/>
      <c r="AS9" s="88"/>
    </row>
    <row r="10" spans="1:45" x14ac:dyDescent="0.4">
      <c r="A10" s="88"/>
      <c r="B10" s="88"/>
      <c r="C10" s="88"/>
      <c r="D10" s="107"/>
      <c r="E10" s="107"/>
      <c r="F10" s="107"/>
      <c r="G10" s="107"/>
      <c r="H10" s="107"/>
      <c r="I10" s="107"/>
      <c r="J10" s="107"/>
      <c r="K10" s="107"/>
      <c r="L10" s="107"/>
      <c r="M10" s="107"/>
      <c r="N10" s="107"/>
      <c r="O10" s="107"/>
      <c r="P10" s="107"/>
      <c r="Q10" s="107"/>
      <c r="R10" s="107"/>
      <c r="S10" s="107"/>
      <c r="T10" s="107"/>
      <c r="U10" s="107"/>
      <c r="V10" s="107"/>
      <c r="W10" s="107"/>
      <c r="X10" s="107"/>
      <c r="Y10" s="107"/>
      <c r="Z10" s="107"/>
      <c r="AA10" s="107"/>
      <c r="AB10" s="107"/>
      <c r="AC10" s="107"/>
      <c r="AD10" s="107"/>
      <c r="AE10" s="107"/>
      <c r="AF10" s="107"/>
      <c r="AG10" s="107"/>
      <c r="AH10" s="107"/>
      <c r="AI10" s="107"/>
      <c r="AJ10" s="107"/>
      <c r="AK10" s="107"/>
      <c r="AL10" s="107"/>
      <c r="AM10" s="107"/>
      <c r="AN10" s="107"/>
      <c r="AO10" s="107"/>
      <c r="AP10" s="88"/>
      <c r="AQ10" s="88"/>
      <c r="AR10" s="88"/>
      <c r="AS10" s="88"/>
    </row>
    <row r="11" spans="1:45" x14ac:dyDescent="0.4">
      <c r="A11" s="88"/>
      <c r="B11" s="88"/>
      <c r="C11" s="88"/>
      <c r="D11" s="107"/>
      <c r="E11" s="107"/>
      <c r="F11" s="107"/>
      <c r="G11" s="107"/>
      <c r="H11" s="107"/>
      <c r="I11" s="107"/>
      <c r="J11" s="107"/>
      <c r="K11" s="107"/>
      <c r="L11" s="107"/>
      <c r="M11" s="107"/>
      <c r="N11" s="107"/>
      <c r="O11" s="107"/>
      <c r="P11" s="107"/>
      <c r="Q11" s="107"/>
      <c r="R11" s="107"/>
      <c r="S11" s="107"/>
      <c r="T11" s="107"/>
      <c r="U11" s="107"/>
      <c r="V11" s="107"/>
      <c r="W11" s="107"/>
      <c r="X11" s="107"/>
      <c r="Y11" s="107"/>
      <c r="Z11" s="107"/>
      <c r="AA11" s="107"/>
      <c r="AB11" s="107"/>
      <c r="AC11" s="107"/>
      <c r="AD11" s="107"/>
      <c r="AE11" s="107"/>
      <c r="AF11" s="107"/>
      <c r="AG11" s="107"/>
      <c r="AH11" s="107"/>
      <c r="AI11" s="107"/>
      <c r="AJ11" s="107"/>
      <c r="AK11" s="107"/>
      <c r="AL11" s="107"/>
      <c r="AM11" s="107"/>
      <c r="AN11" s="107"/>
      <c r="AO11" s="107"/>
      <c r="AP11" s="88"/>
      <c r="AQ11" s="88"/>
      <c r="AR11" s="88"/>
      <c r="AS11" s="88"/>
    </row>
    <row r="12" spans="1:45" ht="15" customHeight="1" x14ac:dyDescent="0.4">
      <c r="A12" s="88"/>
      <c r="B12" s="88"/>
      <c r="C12" s="88"/>
      <c r="D12" s="107"/>
      <c r="E12" s="107"/>
      <c r="F12" s="107"/>
      <c r="G12" s="107"/>
      <c r="H12" s="107"/>
      <c r="I12" s="107"/>
      <c r="J12" s="107"/>
      <c r="K12" s="107"/>
      <c r="L12" s="107"/>
      <c r="M12" s="107"/>
      <c r="N12" s="107"/>
      <c r="O12" s="107"/>
      <c r="P12" s="107"/>
      <c r="Q12" s="107"/>
      <c r="R12" s="107"/>
      <c r="S12" s="107"/>
      <c r="T12" s="107"/>
      <c r="U12" s="107"/>
      <c r="V12" s="107"/>
      <c r="W12" s="107"/>
      <c r="X12" s="107"/>
      <c r="Y12" s="107"/>
      <c r="Z12" s="107"/>
      <c r="AA12" s="107"/>
      <c r="AB12" s="107"/>
      <c r="AC12" s="107"/>
      <c r="AD12" s="107"/>
      <c r="AE12" s="107"/>
      <c r="AF12" s="107"/>
      <c r="AG12" s="107"/>
      <c r="AH12" s="107"/>
      <c r="AI12" s="107"/>
      <c r="AJ12" s="107"/>
      <c r="AK12" s="107"/>
      <c r="AL12" s="107"/>
      <c r="AM12" s="107"/>
      <c r="AN12" s="107"/>
      <c r="AO12" s="107"/>
      <c r="AP12" s="88"/>
      <c r="AQ12" s="88"/>
      <c r="AR12" s="88"/>
      <c r="AS12" s="88"/>
    </row>
    <row r="13" spans="1:45" ht="20.25" customHeight="1" x14ac:dyDescent="0.4">
      <c r="A13" s="88"/>
      <c r="B13" s="88"/>
      <c r="C13" s="88"/>
      <c r="D13" s="107"/>
      <c r="E13" s="107"/>
      <c r="F13" s="107"/>
      <c r="G13" s="107"/>
      <c r="H13" s="107"/>
      <c r="I13" s="107"/>
      <c r="J13" s="107"/>
      <c r="K13" s="107"/>
      <c r="L13" s="107"/>
      <c r="M13" s="107"/>
      <c r="N13" s="107"/>
      <c r="O13" s="107"/>
      <c r="P13" s="107"/>
      <c r="Q13" s="107"/>
      <c r="R13" s="107"/>
      <c r="S13" s="107"/>
      <c r="T13" s="107"/>
      <c r="U13" s="107"/>
      <c r="V13" s="107"/>
      <c r="W13" s="107"/>
      <c r="X13" s="107"/>
      <c r="Y13" s="107"/>
      <c r="Z13" s="107"/>
      <c r="AA13" s="107"/>
      <c r="AB13" s="107"/>
      <c r="AC13" s="107"/>
      <c r="AD13" s="107"/>
      <c r="AE13" s="107"/>
      <c r="AF13" s="107"/>
      <c r="AG13" s="107"/>
      <c r="AH13" s="107"/>
      <c r="AI13" s="107"/>
      <c r="AJ13" s="107"/>
      <c r="AK13" s="107"/>
      <c r="AL13" s="107"/>
      <c r="AM13" s="107"/>
      <c r="AN13" s="107"/>
      <c r="AO13" s="107"/>
      <c r="AP13" s="88"/>
      <c r="AQ13" s="88"/>
      <c r="AR13" s="88"/>
      <c r="AS13" s="88"/>
    </row>
    <row r="14" spans="1:45" x14ac:dyDescent="0.4">
      <c r="A14" s="88"/>
      <c r="B14" s="88"/>
      <c r="C14" s="88"/>
      <c r="D14" s="107" t="s">
        <v>1018</v>
      </c>
      <c r="E14" s="107"/>
      <c r="F14" s="107"/>
      <c r="G14" s="107"/>
      <c r="H14" s="107"/>
      <c r="I14" s="107"/>
      <c r="J14" s="107"/>
      <c r="K14" s="107"/>
      <c r="L14" s="107"/>
      <c r="M14" s="107"/>
      <c r="N14" s="107"/>
      <c r="O14" s="107"/>
      <c r="P14" s="107"/>
      <c r="Q14" s="107"/>
      <c r="R14" s="107"/>
      <c r="S14" s="107"/>
      <c r="T14" s="107"/>
      <c r="U14" s="107"/>
      <c r="V14" s="107"/>
      <c r="W14" s="107"/>
      <c r="X14" s="107"/>
      <c r="Y14" s="107"/>
      <c r="Z14" s="107"/>
      <c r="AA14" s="107"/>
      <c r="AB14" s="107"/>
      <c r="AC14" s="107"/>
      <c r="AD14" s="107"/>
      <c r="AE14" s="107"/>
      <c r="AF14" s="107"/>
      <c r="AG14" s="107"/>
      <c r="AH14" s="107"/>
      <c r="AI14" s="107"/>
      <c r="AJ14" s="107"/>
      <c r="AK14" s="107"/>
      <c r="AL14" s="107"/>
      <c r="AM14" s="107"/>
      <c r="AN14" s="107"/>
      <c r="AO14" s="107"/>
      <c r="AP14" s="88"/>
      <c r="AQ14" s="88"/>
      <c r="AR14" s="88"/>
      <c r="AS14" s="88"/>
    </row>
    <row r="15" spans="1:45" x14ac:dyDescent="0.4">
      <c r="A15" s="88"/>
      <c r="B15" s="88"/>
      <c r="C15" s="88"/>
      <c r="D15" s="107"/>
      <c r="E15" s="107"/>
      <c r="F15" s="107"/>
      <c r="G15" s="107"/>
      <c r="H15" s="107"/>
      <c r="I15" s="107"/>
      <c r="J15" s="107"/>
      <c r="K15" s="107"/>
      <c r="L15" s="107"/>
      <c r="M15" s="107"/>
      <c r="N15" s="107"/>
      <c r="O15" s="107"/>
      <c r="P15" s="107"/>
      <c r="Q15" s="107"/>
      <c r="R15" s="107"/>
      <c r="S15" s="107"/>
      <c r="T15" s="107"/>
      <c r="U15" s="107"/>
      <c r="V15" s="107"/>
      <c r="W15" s="107"/>
      <c r="X15" s="107"/>
      <c r="Y15" s="107"/>
      <c r="Z15" s="107"/>
      <c r="AA15" s="107"/>
      <c r="AB15" s="107"/>
      <c r="AC15" s="107"/>
      <c r="AD15" s="107"/>
      <c r="AE15" s="107"/>
      <c r="AF15" s="107"/>
      <c r="AG15" s="107"/>
      <c r="AH15" s="107"/>
      <c r="AI15" s="107"/>
      <c r="AJ15" s="107"/>
      <c r="AK15" s="107"/>
      <c r="AL15" s="107"/>
      <c r="AM15" s="107"/>
      <c r="AN15" s="107"/>
      <c r="AO15" s="107"/>
      <c r="AP15" s="88"/>
      <c r="AQ15" s="88"/>
      <c r="AR15" s="88"/>
      <c r="AS15" s="88"/>
    </row>
    <row r="16" spans="1:45" x14ac:dyDescent="0.4">
      <c r="A16" s="88"/>
      <c r="B16" s="88"/>
      <c r="C16" s="88"/>
      <c r="D16" s="107"/>
      <c r="E16" s="107"/>
      <c r="F16" s="107"/>
      <c r="G16" s="107"/>
      <c r="H16" s="107"/>
      <c r="I16" s="107"/>
      <c r="J16" s="107"/>
      <c r="K16" s="107"/>
      <c r="L16" s="107"/>
      <c r="M16" s="107"/>
      <c r="N16" s="107"/>
      <c r="O16" s="107"/>
      <c r="P16" s="107"/>
      <c r="Q16" s="107"/>
      <c r="R16" s="107"/>
      <c r="S16" s="107"/>
      <c r="T16" s="107"/>
      <c r="U16" s="107"/>
      <c r="V16" s="107"/>
      <c r="W16" s="107"/>
      <c r="X16" s="107"/>
      <c r="Y16" s="107"/>
      <c r="Z16" s="107"/>
      <c r="AA16" s="107"/>
      <c r="AB16" s="107"/>
      <c r="AC16" s="107"/>
      <c r="AD16" s="107"/>
      <c r="AE16" s="107"/>
      <c r="AF16" s="107"/>
      <c r="AG16" s="107"/>
      <c r="AH16" s="107"/>
      <c r="AI16" s="107"/>
      <c r="AJ16" s="107"/>
      <c r="AK16" s="107"/>
      <c r="AL16" s="107"/>
      <c r="AM16" s="107"/>
      <c r="AN16" s="107"/>
      <c r="AO16" s="107"/>
      <c r="AP16" s="88"/>
      <c r="AQ16" s="88"/>
      <c r="AR16" s="88"/>
      <c r="AS16" s="88"/>
    </row>
    <row r="17" spans="1:45" ht="4.5" customHeight="1" x14ac:dyDescent="0.4">
      <c r="A17" s="88"/>
      <c r="B17" s="88"/>
      <c r="C17" s="88"/>
      <c r="D17" s="107"/>
      <c r="E17" s="107"/>
      <c r="F17" s="107"/>
      <c r="G17" s="107"/>
      <c r="H17" s="107"/>
      <c r="I17" s="107"/>
      <c r="J17" s="107"/>
      <c r="K17" s="107"/>
      <c r="L17" s="107"/>
      <c r="M17" s="107"/>
      <c r="N17" s="107"/>
      <c r="O17" s="107"/>
      <c r="P17" s="107"/>
      <c r="Q17" s="107"/>
      <c r="R17" s="107"/>
      <c r="S17" s="107"/>
      <c r="T17" s="107"/>
      <c r="U17" s="107"/>
      <c r="V17" s="107"/>
      <c r="W17" s="107"/>
      <c r="X17" s="107"/>
      <c r="Y17" s="107"/>
      <c r="Z17" s="107"/>
      <c r="AA17" s="107"/>
      <c r="AB17" s="107"/>
      <c r="AC17" s="107"/>
      <c r="AD17" s="107"/>
      <c r="AE17" s="107"/>
      <c r="AF17" s="107"/>
      <c r="AG17" s="107"/>
      <c r="AH17" s="107"/>
      <c r="AI17" s="107"/>
      <c r="AJ17" s="107"/>
      <c r="AK17" s="107"/>
      <c r="AL17" s="107"/>
      <c r="AM17" s="107"/>
      <c r="AN17" s="107"/>
      <c r="AO17" s="107"/>
      <c r="AP17" s="88"/>
      <c r="AQ17" s="88"/>
      <c r="AR17" s="88"/>
      <c r="AS17" s="88"/>
    </row>
    <row r="18" spans="1:45" x14ac:dyDescent="0.4">
      <c r="A18" s="88"/>
      <c r="B18" s="88"/>
      <c r="C18" s="88"/>
      <c r="D18" s="107" t="s">
        <v>1019</v>
      </c>
      <c r="E18" s="107"/>
      <c r="F18" s="107"/>
      <c r="G18" s="107"/>
      <c r="H18" s="107"/>
      <c r="I18" s="107"/>
      <c r="J18" s="107"/>
      <c r="K18" s="107"/>
      <c r="L18" s="107"/>
      <c r="M18" s="107"/>
      <c r="N18" s="107"/>
      <c r="O18" s="107"/>
      <c r="P18" s="107"/>
      <c r="Q18" s="107"/>
      <c r="R18" s="107"/>
      <c r="S18" s="107"/>
      <c r="T18" s="107"/>
      <c r="U18" s="107"/>
      <c r="V18" s="107"/>
      <c r="W18" s="107"/>
      <c r="X18" s="107"/>
      <c r="Y18" s="107"/>
      <c r="Z18" s="107"/>
      <c r="AA18" s="107"/>
      <c r="AB18" s="107"/>
      <c r="AC18" s="107"/>
      <c r="AD18" s="107"/>
      <c r="AE18" s="107"/>
      <c r="AF18" s="107"/>
      <c r="AG18" s="107"/>
      <c r="AH18" s="107"/>
      <c r="AI18" s="107"/>
      <c r="AJ18" s="107"/>
      <c r="AK18" s="107"/>
      <c r="AL18" s="107"/>
      <c r="AM18" s="107"/>
      <c r="AN18" s="107"/>
      <c r="AO18" s="107"/>
      <c r="AP18" s="88"/>
      <c r="AQ18" s="88"/>
      <c r="AR18" s="88"/>
      <c r="AS18" s="88"/>
    </row>
    <row r="19" spans="1:45" x14ac:dyDescent="0.4">
      <c r="A19" s="88"/>
      <c r="B19" s="88"/>
      <c r="C19" s="88"/>
      <c r="D19" s="107"/>
      <c r="E19" s="107"/>
      <c r="F19" s="107"/>
      <c r="G19" s="107"/>
      <c r="H19" s="107"/>
      <c r="I19" s="107"/>
      <c r="J19" s="107"/>
      <c r="K19" s="107"/>
      <c r="L19" s="107"/>
      <c r="M19" s="107"/>
      <c r="N19" s="107"/>
      <c r="O19" s="107"/>
      <c r="P19" s="107"/>
      <c r="Q19" s="107"/>
      <c r="R19" s="107"/>
      <c r="S19" s="107"/>
      <c r="T19" s="107"/>
      <c r="U19" s="107"/>
      <c r="V19" s="107"/>
      <c r="W19" s="107"/>
      <c r="X19" s="107"/>
      <c r="Y19" s="107"/>
      <c r="Z19" s="107"/>
      <c r="AA19" s="107"/>
      <c r="AB19" s="107"/>
      <c r="AC19" s="107"/>
      <c r="AD19" s="107"/>
      <c r="AE19" s="107"/>
      <c r="AF19" s="107"/>
      <c r="AG19" s="107"/>
      <c r="AH19" s="107"/>
      <c r="AI19" s="107"/>
      <c r="AJ19" s="107"/>
      <c r="AK19" s="107"/>
      <c r="AL19" s="107"/>
      <c r="AM19" s="107"/>
      <c r="AN19" s="107"/>
      <c r="AO19" s="107"/>
      <c r="AP19" s="88"/>
      <c r="AQ19" s="88"/>
      <c r="AR19" s="88"/>
      <c r="AS19" s="88"/>
    </row>
    <row r="20" spans="1:45" x14ac:dyDescent="0.4">
      <c r="A20" s="88"/>
      <c r="B20" s="88"/>
      <c r="C20" s="88"/>
      <c r="D20" s="107"/>
      <c r="E20" s="107"/>
      <c r="F20" s="107"/>
      <c r="G20" s="107"/>
      <c r="H20" s="107"/>
      <c r="I20" s="107"/>
      <c r="J20" s="107"/>
      <c r="K20" s="107"/>
      <c r="L20" s="107"/>
      <c r="M20" s="107"/>
      <c r="N20" s="107"/>
      <c r="O20" s="107"/>
      <c r="P20" s="107"/>
      <c r="Q20" s="107"/>
      <c r="R20" s="107"/>
      <c r="S20" s="107"/>
      <c r="T20" s="107"/>
      <c r="U20" s="107"/>
      <c r="V20" s="107"/>
      <c r="W20" s="107"/>
      <c r="X20" s="107"/>
      <c r="Y20" s="107"/>
      <c r="Z20" s="107"/>
      <c r="AA20" s="107"/>
      <c r="AB20" s="107"/>
      <c r="AC20" s="107"/>
      <c r="AD20" s="107"/>
      <c r="AE20" s="107"/>
      <c r="AF20" s="107"/>
      <c r="AG20" s="107"/>
      <c r="AH20" s="107"/>
      <c r="AI20" s="107"/>
      <c r="AJ20" s="107"/>
      <c r="AK20" s="107"/>
      <c r="AL20" s="107"/>
      <c r="AM20" s="107"/>
      <c r="AN20" s="107"/>
      <c r="AO20" s="107"/>
      <c r="AP20" s="88"/>
      <c r="AQ20" s="88"/>
      <c r="AR20" s="88"/>
      <c r="AS20" s="88"/>
    </row>
    <row r="21" spans="1:45" x14ac:dyDescent="0.4">
      <c r="A21" s="88"/>
      <c r="B21" s="88"/>
      <c r="C21" s="88"/>
      <c r="D21" s="107"/>
      <c r="E21" s="107"/>
      <c r="F21" s="107"/>
      <c r="G21" s="107"/>
      <c r="H21" s="107"/>
      <c r="I21" s="107"/>
      <c r="J21" s="107"/>
      <c r="K21" s="107"/>
      <c r="L21" s="107"/>
      <c r="M21" s="107"/>
      <c r="N21" s="107"/>
      <c r="O21" s="107"/>
      <c r="P21" s="107"/>
      <c r="Q21" s="107"/>
      <c r="R21" s="107"/>
      <c r="S21" s="107"/>
      <c r="T21" s="107"/>
      <c r="U21" s="107"/>
      <c r="V21" s="107"/>
      <c r="W21" s="107"/>
      <c r="X21" s="107"/>
      <c r="Y21" s="107"/>
      <c r="Z21" s="107"/>
      <c r="AA21" s="107"/>
      <c r="AB21" s="107"/>
      <c r="AC21" s="107"/>
      <c r="AD21" s="107"/>
      <c r="AE21" s="107"/>
      <c r="AF21" s="107"/>
      <c r="AG21" s="107"/>
      <c r="AH21" s="107"/>
      <c r="AI21" s="107"/>
      <c r="AJ21" s="107"/>
      <c r="AK21" s="107"/>
      <c r="AL21" s="107"/>
      <c r="AM21" s="107"/>
      <c r="AN21" s="107"/>
      <c r="AO21" s="107"/>
      <c r="AP21" s="88"/>
      <c r="AQ21" s="88"/>
      <c r="AR21" s="88"/>
      <c r="AS21" s="88"/>
    </row>
    <row r="22" spans="1:45" x14ac:dyDescent="0.4">
      <c r="A22" s="88"/>
      <c r="B22" s="88"/>
      <c r="C22" s="88"/>
      <c r="D22" s="107"/>
      <c r="E22" s="107"/>
      <c r="F22" s="107"/>
      <c r="G22" s="107"/>
      <c r="H22" s="107"/>
      <c r="I22" s="107"/>
      <c r="J22" s="107"/>
      <c r="K22" s="107"/>
      <c r="L22" s="107"/>
      <c r="M22" s="107"/>
      <c r="N22" s="107"/>
      <c r="O22" s="107"/>
      <c r="P22" s="107"/>
      <c r="Q22" s="107"/>
      <c r="R22" s="107"/>
      <c r="S22" s="107"/>
      <c r="T22" s="107"/>
      <c r="U22" s="107"/>
      <c r="V22" s="107"/>
      <c r="W22" s="107"/>
      <c r="X22" s="107"/>
      <c r="Y22" s="107"/>
      <c r="Z22" s="107"/>
      <c r="AA22" s="107"/>
      <c r="AB22" s="107"/>
      <c r="AC22" s="107"/>
      <c r="AD22" s="107"/>
      <c r="AE22" s="107"/>
      <c r="AF22" s="107"/>
      <c r="AG22" s="107"/>
      <c r="AH22" s="107"/>
      <c r="AI22" s="107"/>
      <c r="AJ22" s="107"/>
      <c r="AK22" s="107"/>
      <c r="AL22" s="107"/>
      <c r="AM22" s="107"/>
      <c r="AN22" s="107"/>
      <c r="AO22" s="107"/>
      <c r="AP22" s="88"/>
      <c r="AQ22" s="88"/>
      <c r="AR22" s="88"/>
      <c r="AS22" s="88"/>
    </row>
    <row r="23" spans="1:45" ht="33.75" customHeight="1" x14ac:dyDescent="0.4">
      <c r="A23" s="88"/>
      <c r="B23" s="88"/>
      <c r="C23" s="88"/>
      <c r="D23" s="107"/>
      <c r="E23" s="107"/>
      <c r="F23" s="107"/>
      <c r="G23" s="107"/>
      <c r="H23" s="107"/>
      <c r="I23" s="107"/>
      <c r="J23" s="107"/>
      <c r="K23" s="107"/>
      <c r="L23" s="107"/>
      <c r="M23" s="107"/>
      <c r="N23" s="107"/>
      <c r="O23" s="107"/>
      <c r="P23" s="107"/>
      <c r="Q23" s="107"/>
      <c r="R23" s="107"/>
      <c r="S23" s="107"/>
      <c r="T23" s="107"/>
      <c r="U23" s="107"/>
      <c r="V23" s="107"/>
      <c r="W23" s="107"/>
      <c r="X23" s="107"/>
      <c r="Y23" s="107"/>
      <c r="Z23" s="107"/>
      <c r="AA23" s="107"/>
      <c r="AB23" s="107"/>
      <c r="AC23" s="107"/>
      <c r="AD23" s="107"/>
      <c r="AE23" s="107"/>
      <c r="AF23" s="107"/>
      <c r="AG23" s="107"/>
      <c r="AH23" s="107"/>
      <c r="AI23" s="107"/>
      <c r="AJ23" s="107"/>
      <c r="AK23" s="107"/>
      <c r="AL23" s="107"/>
      <c r="AM23" s="107"/>
      <c r="AN23" s="107"/>
      <c r="AO23" s="107"/>
      <c r="AP23" s="88"/>
      <c r="AQ23" s="88"/>
      <c r="AR23" s="88"/>
      <c r="AS23" s="88"/>
    </row>
    <row r="24" spans="1:45" x14ac:dyDescent="0.4">
      <c r="A24" s="106" t="s">
        <v>9</v>
      </c>
      <c r="B24" s="106"/>
      <c r="C24" s="106"/>
      <c r="D24" s="106"/>
      <c r="E24" s="106"/>
      <c r="F24" s="106"/>
      <c r="G24" s="106"/>
      <c r="H24" s="106"/>
      <c r="I24" s="106"/>
      <c r="J24" s="106"/>
      <c r="K24" s="106"/>
      <c r="L24" s="106"/>
      <c r="M24" s="106"/>
      <c r="N24" s="106"/>
      <c r="O24" s="106"/>
      <c r="P24" s="106"/>
      <c r="Q24" s="106"/>
      <c r="R24" s="106"/>
      <c r="S24" s="106"/>
      <c r="T24" s="106"/>
      <c r="U24" s="106"/>
      <c r="V24" s="106"/>
      <c r="W24" s="106"/>
      <c r="X24" s="106"/>
      <c r="Y24" s="106"/>
      <c r="Z24" s="106"/>
      <c r="AA24" s="106"/>
      <c r="AB24" s="106"/>
      <c r="AC24" s="106"/>
      <c r="AD24" s="106"/>
      <c r="AE24" s="106"/>
      <c r="AF24" s="106"/>
      <c r="AG24" s="106"/>
      <c r="AH24" s="106"/>
      <c r="AI24" s="106"/>
      <c r="AJ24" s="106"/>
      <c r="AK24" s="106"/>
      <c r="AL24" s="106"/>
      <c r="AM24" s="106"/>
      <c r="AN24" s="106"/>
      <c r="AO24" s="106"/>
      <c r="AP24" s="106"/>
      <c r="AQ24" s="106"/>
      <c r="AR24" s="106"/>
      <c r="AS24" s="88"/>
    </row>
    <row r="25" spans="1:45" x14ac:dyDescent="0.4">
      <c r="A25" s="106"/>
      <c r="B25" s="106"/>
      <c r="C25" s="106"/>
      <c r="D25" s="106"/>
      <c r="E25" s="106"/>
      <c r="F25" s="106"/>
      <c r="G25" s="106"/>
      <c r="H25" s="106"/>
      <c r="I25" s="106"/>
      <c r="J25" s="106"/>
      <c r="K25" s="106"/>
      <c r="L25" s="106"/>
      <c r="M25" s="106"/>
      <c r="N25" s="106"/>
      <c r="O25" s="106"/>
      <c r="P25" s="106"/>
      <c r="Q25" s="106"/>
      <c r="R25" s="106"/>
      <c r="S25" s="106"/>
      <c r="T25" s="106"/>
      <c r="U25" s="106"/>
      <c r="V25" s="106"/>
      <c r="W25" s="106"/>
      <c r="X25" s="106"/>
      <c r="Y25" s="106"/>
      <c r="Z25" s="106"/>
      <c r="AA25" s="106"/>
      <c r="AB25" s="106"/>
      <c r="AC25" s="106"/>
      <c r="AD25" s="106"/>
      <c r="AE25" s="106"/>
      <c r="AF25" s="106"/>
      <c r="AG25" s="106"/>
      <c r="AH25" s="106"/>
      <c r="AI25" s="106"/>
      <c r="AJ25" s="106"/>
      <c r="AK25" s="106"/>
      <c r="AL25" s="106"/>
      <c r="AM25" s="106"/>
      <c r="AN25" s="106"/>
      <c r="AO25" s="106"/>
      <c r="AP25" s="106"/>
      <c r="AQ25" s="106"/>
      <c r="AR25" s="106"/>
      <c r="AS25" s="88"/>
    </row>
    <row r="26" spans="1:45" x14ac:dyDescent="0.4">
      <c r="A26" s="106"/>
      <c r="B26" s="106"/>
      <c r="C26" s="106"/>
      <c r="D26" s="106"/>
      <c r="E26" s="106"/>
      <c r="F26" s="106"/>
      <c r="G26" s="106"/>
      <c r="H26" s="106"/>
      <c r="I26" s="106"/>
      <c r="J26" s="106"/>
      <c r="K26" s="106"/>
      <c r="L26" s="106"/>
      <c r="M26" s="106"/>
      <c r="N26" s="106"/>
      <c r="O26" s="106"/>
      <c r="P26" s="106"/>
      <c r="Q26" s="106"/>
      <c r="R26" s="106"/>
      <c r="S26" s="106"/>
      <c r="T26" s="106"/>
      <c r="U26" s="106"/>
      <c r="V26" s="106"/>
      <c r="W26" s="106"/>
      <c r="X26" s="106"/>
      <c r="Y26" s="106"/>
      <c r="Z26" s="106"/>
      <c r="AA26" s="106"/>
      <c r="AB26" s="106"/>
      <c r="AC26" s="106"/>
      <c r="AD26" s="106"/>
      <c r="AE26" s="106"/>
      <c r="AF26" s="106"/>
      <c r="AG26" s="106"/>
      <c r="AH26" s="106"/>
      <c r="AI26" s="106"/>
      <c r="AJ26" s="106"/>
      <c r="AK26" s="106"/>
      <c r="AL26" s="106"/>
      <c r="AM26" s="106"/>
      <c r="AN26" s="106"/>
      <c r="AO26" s="106"/>
      <c r="AP26" s="106"/>
      <c r="AQ26" s="106"/>
      <c r="AR26" s="106"/>
      <c r="AS26" s="88"/>
    </row>
    <row r="27" spans="1:45" x14ac:dyDescent="0.4">
      <c r="A27" s="88" t="s">
        <v>924</v>
      </c>
      <c r="B27" s="88"/>
      <c r="C27" s="88"/>
      <c r="D27" s="88"/>
      <c r="E27" s="88"/>
      <c r="F27" s="88"/>
      <c r="G27" s="88"/>
      <c r="H27" s="88"/>
      <c r="I27" s="88"/>
      <c r="J27" s="88"/>
      <c r="K27" s="88"/>
      <c r="L27" s="88"/>
      <c r="M27" s="88"/>
      <c r="N27" s="88"/>
      <c r="O27" s="88"/>
      <c r="P27" s="88"/>
      <c r="Q27" s="88"/>
      <c r="R27" s="88"/>
      <c r="S27" s="88"/>
      <c r="T27" s="94"/>
      <c r="U27" s="94"/>
      <c r="V27" s="94"/>
      <c r="W27" s="94"/>
      <c r="X27" s="94"/>
      <c r="Y27" s="94"/>
      <c r="Z27" s="94"/>
      <c r="AA27" s="94"/>
      <c r="AB27" s="94"/>
      <c r="AC27" s="94"/>
      <c r="AD27" s="94"/>
      <c r="AE27" s="94"/>
      <c r="AF27" s="94"/>
      <c r="AG27" s="94"/>
      <c r="AH27" s="94"/>
      <c r="AI27" s="94"/>
      <c r="AJ27" s="94"/>
      <c r="AK27" s="94"/>
      <c r="AL27" s="94"/>
      <c r="AM27" s="94"/>
      <c r="AN27" s="94"/>
      <c r="AO27" s="94"/>
      <c r="AP27" s="94"/>
      <c r="AQ27" s="94"/>
      <c r="AR27" s="94"/>
      <c r="AS27" s="88"/>
    </row>
    <row r="28" spans="1:45" x14ac:dyDescent="0.4">
      <c r="A28" s="88"/>
      <c r="B28" s="88"/>
      <c r="C28" s="88"/>
      <c r="D28" s="88"/>
      <c r="E28" s="88"/>
      <c r="F28" s="88"/>
      <c r="G28" s="88"/>
      <c r="H28" s="88"/>
      <c r="I28" s="88"/>
      <c r="J28" s="88"/>
      <c r="K28" s="88"/>
      <c r="L28" s="88"/>
      <c r="M28" s="88"/>
      <c r="N28" s="88"/>
      <c r="O28" s="88"/>
      <c r="P28" s="88"/>
      <c r="Q28" s="88"/>
      <c r="R28" s="88"/>
      <c r="S28" s="88"/>
      <c r="T28" s="94"/>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88"/>
    </row>
    <row r="29" spans="1:45" x14ac:dyDescent="0.4">
      <c r="A29" s="88" t="str">
        <f>'Page 1'!B11 &amp; ", Missouri"</f>
        <v>Gasconade County, Missouri</v>
      </c>
      <c r="B29" s="88"/>
      <c r="C29" s="88"/>
      <c r="D29" s="88"/>
      <c r="E29" s="88"/>
      <c r="F29" s="88"/>
      <c r="G29" s="88"/>
      <c r="H29" s="88"/>
      <c r="I29" s="88"/>
      <c r="J29" s="88"/>
      <c r="K29" s="88"/>
      <c r="L29" s="88"/>
      <c r="M29" s="88"/>
      <c r="N29" s="88"/>
      <c r="O29" s="88"/>
      <c r="P29" s="88"/>
      <c r="Q29" s="88"/>
      <c r="R29" s="88"/>
      <c r="S29" s="88"/>
      <c r="T29" s="88"/>
      <c r="U29" s="94"/>
      <c r="V29" s="94"/>
      <c r="W29" s="88" t="s">
        <v>10</v>
      </c>
      <c r="X29" s="88"/>
      <c r="Y29" s="88"/>
      <c r="Z29" s="88"/>
      <c r="AA29" s="88"/>
      <c r="AB29" s="88"/>
      <c r="AC29" s="88"/>
      <c r="AD29" s="88"/>
      <c r="AE29" s="88"/>
      <c r="AF29" s="88"/>
      <c r="AG29" s="88"/>
      <c r="AH29" s="88"/>
      <c r="AI29" s="88"/>
      <c r="AJ29" s="88"/>
      <c r="AK29" s="88"/>
      <c r="AL29" s="88"/>
      <c r="AM29" s="88"/>
      <c r="AN29" s="88"/>
      <c r="AO29" s="88"/>
      <c r="AP29" s="88"/>
      <c r="AQ29" s="88"/>
      <c r="AR29" s="88"/>
      <c r="AS29" s="88"/>
    </row>
    <row r="30" spans="1:45" x14ac:dyDescent="0.4">
      <c r="A30" s="88"/>
      <c r="B30" s="88"/>
      <c r="C30" s="88"/>
      <c r="D30" s="88"/>
      <c r="E30" s="88"/>
      <c r="F30" s="88"/>
      <c r="G30" s="88"/>
      <c r="H30" s="88"/>
      <c r="I30" s="88"/>
      <c r="J30" s="88"/>
      <c r="K30" s="88"/>
      <c r="L30" s="88"/>
      <c r="M30" s="88"/>
      <c r="N30" s="88"/>
      <c r="O30" s="88"/>
      <c r="P30" s="88"/>
      <c r="Q30" s="88"/>
      <c r="R30" s="88"/>
      <c r="S30" s="88"/>
      <c r="T30" s="88"/>
      <c r="U30" s="94"/>
      <c r="V30" s="94"/>
      <c r="W30" s="88"/>
      <c r="X30" s="88"/>
      <c r="Y30" s="88"/>
      <c r="Z30" s="88"/>
      <c r="AA30" s="88"/>
      <c r="AB30" s="88"/>
      <c r="AC30" s="88"/>
      <c r="AD30" s="88"/>
      <c r="AE30" s="88"/>
      <c r="AF30" s="88"/>
      <c r="AG30" s="88"/>
      <c r="AH30" s="88"/>
      <c r="AI30" s="88"/>
      <c r="AJ30" s="88"/>
      <c r="AK30" s="88"/>
      <c r="AL30" s="88"/>
      <c r="AM30" s="88"/>
      <c r="AN30" s="88"/>
      <c r="AO30" s="88"/>
      <c r="AP30" s="88"/>
      <c r="AQ30" s="88"/>
      <c r="AR30" s="88"/>
      <c r="AS30" s="88"/>
    </row>
    <row r="31" spans="1:45" ht="6.75" customHeight="1" x14ac:dyDescent="0.4">
      <c r="A31" s="88"/>
      <c r="B31" s="88"/>
      <c r="C31" s="88"/>
      <c r="D31" s="88"/>
      <c r="E31" s="88"/>
      <c r="F31" s="88"/>
      <c r="G31" s="88"/>
      <c r="H31" s="88"/>
      <c r="I31" s="88"/>
      <c r="J31" s="88"/>
      <c r="K31" s="88"/>
      <c r="L31" s="88"/>
      <c r="M31" s="88"/>
      <c r="N31" s="88"/>
      <c r="O31" s="88"/>
      <c r="P31" s="88"/>
      <c r="Q31" s="88"/>
      <c r="R31" s="88"/>
      <c r="S31" s="88"/>
      <c r="T31" s="88"/>
      <c r="U31" s="88"/>
      <c r="V31" s="88"/>
      <c r="W31" s="88"/>
      <c r="X31" s="88"/>
      <c r="Y31" s="88"/>
      <c r="Z31" s="88"/>
      <c r="AA31" s="88"/>
      <c r="AB31" s="88"/>
      <c r="AC31" s="88"/>
      <c r="AD31" s="88"/>
      <c r="AE31" s="88"/>
      <c r="AF31" s="88"/>
      <c r="AG31" s="88"/>
      <c r="AH31" s="88"/>
      <c r="AI31" s="88"/>
      <c r="AJ31" s="88"/>
      <c r="AK31" s="88"/>
      <c r="AL31" s="88"/>
      <c r="AM31" s="88"/>
      <c r="AN31" s="88"/>
      <c r="AO31" s="88"/>
      <c r="AP31" s="88"/>
      <c r="AQ31" s="88"/>
      <c r="AR31" s="88"/>
      <c r="AS31" s="88"/>
    </row>
    <row r="32" spans="1:45" x14ac:dyDescent="0.4">
      <c r="A32" s="108"/>
      <c r="B32" s="109"/>
      <c r="C32" s="109"/>
      <c r="D32" s="109"/>
      <c r="E32" s="109"/>
      <c r="F32" s="109"/>
      <c r="G32" s="109"/>
      <c r="H32" s="109"/>
      <c r="I32" s="109"/>
      <c r="J32" s="109"/>
      <c r="K32" s="109"/>
      <c r="L32" s="109"/>
      <c r="M32" s="109"/>
      <c r="N32" s="109"/>
      <c r="O32" s="109"/>
      <c r="P32" s="109"/>
      <c r="Q32" s="110"/>
      <c r="R32" s="114"/>
      <c r="S32" s="115"/>
      <c r="T32" s="115"/>
      <c r="U32" s="115"/>
      <c r="V32" s="116"/>
      <c r="W32" s="108"/>
      <c r="X32" s="109"/>
      <c r="Y32" s="109"/>
      <c r="Z32" s="109"/>
      <c r="AA32" s="109"/>
      <c r="AB32" s="109"/>
      <c r="AC32" s="109"/>
      <c r="AD32" s="109"/>
      <c r="AE32" s="109"/>
      <c r="AF32" s="109"/>
      <c r="AG32" s="109"/>
      <c r="AH32" s="109"/>
      <c r="AI32" s="109"/>
      <c r="AJ32" s="109"/>
      <c r="AK32" s="109"/>
      <c r="AL32" s="109"/>
      <c r="AM32" s="110"/>
      <c r="AN32" s="114"/>
      <c r="AO32" s="115"/>
      <c r="AP32" s="115"/>
      <c r="AQ32" s="115"/>
      <c r="AR32" s="116"/>
      <c r="AS32" s="88"/>
    </row>
    <row r="33" spans="1:45" x14ac:dyDescent="0.4">
      <c r="A33" s="111"/>
      <c r="B33" s="112"/>
      <c r="C33" s="112"/>
      <c r="D33" s="112"/>
      <c r="E33" s="112"/>
      <c r="F33" s="112"/>
      <c r="G33" s="112"/>
      <c r="H33" s="112"/>
      <c r="I33" s="112"/>
      <c r="J33" s="112"/>
      <c r="K33" s="112"/>
      <c r="L33" s="112"/>
      <c r="M33" s="112"/>
      <c r="N33" s="112"/>
      <c r="O33" s="112"/>
      <c r="P33" s="112"/>
      <c r="Q33" s="113"/>
      <c r="R33" s="117"/>
      <c r="S33" s="118"/>
      <c r="T33" s="118"/>
      <c r="U33" s="118"/>
      <c r="V33" s="119"/>
      <c r="W33" s="111"/>
      <c r="X33" s="112"/>
      <c r="Y33" s="112"/>
      <c r="Z33" s="112"/>
      <c r="AA33" s="112"/>
      <c r="AB33" s="112"/>
      <c r="AC33" s="112"/>
      <c r="AD33" s="112"/>
      <c r="AE33" s="112"/>
      <c r="AF33" s="112"/>
      <c r="AG33" s="112"/>
      <c r="AH33" s="112"/>
      <c r="AI33" s="112"/>
      <c r="AJ33" s="112"/>
      <c r="AK33" s="112"/>
      <c r="AL33" s="112"/>
      <c r="AM33" s="113"/>
      <c r="AN33" s="117"/>
      <c r="AO33" s="118"/>
      <c r="AP33" s="118"/>
      <c r="AQ33" s="118"/>
      <c r="AR33" s="119"/>
      <c r="AS33" s="88"/>
    </row>
    <row r="34" spans="1:45" x14ac:dyDescent="0.4">
      <c r="A34" s="120" t="s">
        <v>14</v>
      </c>
      <c r="B34" s="120"/>
      <c r="C34" s="120"/>
      <c r="D34" s="120"/>
      <c r="E34" s="120"/>
      <c r="F34" s="120"/>
      <c r="G34" s="120"/>
      <c r="H34" s="120"/>
      <c r="I34" s="120"/>
      <c r="J34" s="120"/>
      <c r="K34" s="120"/>
      <c r="L34" s="120"/>
      <c r="M34" s="120"/>
      <c r="N34" s="120"/>
      <c r="O34" s="120"/>
      <c r="P34" s="120"/>
      <c r="Q34" s="120"/>
      <c r="R34" s="120"/>
      <c r="S34" s="120"/>
      <c r="T34" s="120"/>
      <c r="U34" s="121"/>
      <c r="V34" s="121"/>
      <c r="W34" s="120" t="s">
        <v>15</v>
      </c>
      <c r="X34" s="120"/>
      <c r="Y34" s="120"/>
      <c r="Z34" s="120"/>
      <c r="AA34" s="120"/>
      <c r="AB34" s="120"/>
      <c r="AC34" s="120"/>
      <c r="AD34" s="120"/>
      <c r="AE34" s="120"/>
      <c r="AF34" s="120"/>
      <c r="AG34" s="120"/>
      <c r="AH34" s="120"/>
      <c r="AI34" s="120"/>
      <c r="AJ34" s="120"/>
      <c r="AK34" s="120"/>
      <c r="AL34" s="120"/>
      <c r="AM34" s="120"/>
      <c r="AN34" s="120"/>
      <c r="AO34" s="120"/>
      <c r="AP34" s="120"/>
      <c r="AQ34" s="120"/>
      <c r="AR34" s="120"/>
      <c r="AS34" s="88"/>
    </row>
    <row r="35" spans="1:45" ht="6.75" customHeight="1" x14ac:dyDescent="0.4">
      <c r="A35" s="122"/>
      <c r="B35" s="123"/>
      <c r="C35" s="123"/>
      <c r="D35" s="123"/>
      <c r="E35" s="123"/>
      <c r="F35" s="123"/>
      <c r="G35" s="123"/>
      <c r="H35" s="123"/>
      <c r="I35" s="123"/>
      <c r="J35" s="123"/>
      <c r="K35" s="123"/>
      <c r="L35" s="123"/>
      <c r="M35" s="123"/>
      <c r="N35" s="123"/>
      <c r="O35" s="123"/>
      <c r="P35" s="123"/>
      <c r="Q35" s="123"/>
      <c r="R35" s="123"/>
      <c r="S35" s="123"/>
      <c r="T35" s="123"/>
      <c r="U35" s="123"/>
      <c r="V35" s="123"/>
      <c r="W35" s="123"/>
      <c r="X35" s="123"/>
      <c r="Y35" s="123"/>
      <c r="Z35" s="123"/>
      <c r="AA35" s="123"/>
      <c r="AB35" s="123"/>
      <c r="AC35" s="123"/>
      <c r="AD35" s="123"/>
      <c r="AE35" s="123"/>
      <c r="AF35" s="123"/>
      <c r="AG35" s="123"/>
      <c r="AH35" s="123"/>
      <c r="AI35" s="123"/>
      <c r="AJ35" s="123"/>
      <c r="AK35" s="123"/>
      <c r="AL35" s="123"/>
      <c r="AM35" s="123"/>
      <c r="AN35" s="123"/>
      <c r="AO35" s="123"/>
      <c r="AP35" s="123"/>
      <c r="AQ35" s="123"/>
      <c r="AR35" s="123"/>
      <c r="AS35" s="88"/>
    </row>
    <row r="36" spans="1:45" x14ac:dyDescent="0.4">
      <c r="A36" s="108"/>
      <c r="B36" s="109"/>
      <c r="C36" s="109"/>
      <c r="D36" s="109"/>
      <c r="E36" s="109"/>
      <c r="F36" s="109"/>
      <c r="G36" s="109"/>
      <c r="H36" s="109"/>
      <c r="I36" s="109"/>
      <c r="J36" s="109"/>
      <c r="K36" s="109"/>
      <c r="L36" s="109"/>
      <c r="M36" s="109"/>
      <c r="N36" s="109"/>
      <c r="O36" s="109"/>
      <c r="P36" s="109"/>
      <c r="Q36" s="110"/>
      <c r="R36" s="114"/>
      <c r="S36" s="115"/>
      <c r="T36" s="115"/>
      <c r="U36" s="115"/>
      <c r="V36" s="116"/>
      <c r="W36" s="108"/>
      <c r="X36" s="109"/>
      <c r="Y36" s="109"/>
      <c r="Z36" s="109"/>
      <c r="AA36" s="109"/>
      <c r="AB36" s="109"/>
      <c r="AC36" s="109"/>
      <c r="AD36" s="109"/>
      <c r="AE36" s="109"/>
      <c r="AF36" s="109"/>
      <c r="AG36" s="109"/>
      <c r="AH36" s="109"/>
      <c r="AI36" s="109"/>
      <c r="AJ36" s="109"/>
      <c r="AK36" s="109"/>
      <c r="AL36" s="109"/>
      <c r="AM36" s="110"/>
      <c r="AN36" s="114"/>
      <c r="AO36" s="115"/>
      <c r="AP36" s="115"/>
      <c r="AQ36" s="115"/>
      <c r="AR36" s="116"/>
      <c r="AS36" s="88"/>
    </row>
    <row r="37" spans="1:45" x14ac:dyDescent="0.4">
      <c r="A37" s="111"/>
      <c r="B37" s="112"/>
      <c r="C37" s="112"/>
      <c r="D37" s="112"/>
      <c r="E37" s="112"/>
      <c r="F37" s="112"/>
      <c r="G37" s="112"/>
      <c r="H37" s="112"/>
      <c r="I37" s="112"/>
      <c r="J37" s="112"/>
      <c r="K37" s="112"/>
      <c r="L37" s="112"/>
      <c r="M37" s="112"/>
      <c r="N37" s="112"/>
      <c r="O37" s="112"/>
      <c r="P37" s="112"/>
      <c r="Q37" s="113"/>
      <c r="R37" s="117"/>
      <c r="S37" s="118"/>
      <c r="T37" s="118"/>
      <c r="U37" s="118"/>
      <c r="V37" s="119"/>
      <c r="W37" s="111"/>
      <c r="X37" s="112"/>
      <c r="Y37" s="112"/>
      <c r="Z37" s="112"/>
      <c r="AA37" s="112"/>
      <c r="AB37" s="112"/>
      <c r="AC37" s="112"/>
      <c r="AD37" s="112"/>
      <c r="AE37" s="112"/>
      <c r="AF37" s="112"/>
      <c r="AG37" s="112"/>
      <c r="AH37" s="112"/>
      <c r="AI37" s="112"/>
      <c r="AJ37" s="112"/>
      <c r="AK37" s="112"/>
      <c r="AL37" s="112"/>
      <c r="AM37" s="113"/>
      <c r="AN37" s="117"/>
      <c r="AO37" s="118"/>
      <c r="AP37" s="118"/>
      <c r="AQ37" s="118"/>
      <c r="AR37" s="119"/>
      <c r="AS37" s="88"/>
    </row>
    <row r="38" spans="1:45" x14ac:dyDescent="0.4">
      <c r="A38" s="120" t="s">
        <v>17</v>
      </c>
      <c r="B38" s="120"/>
      <c r="C38" s="120"/>
      <c r="D38" s="120"/>
      <c r="E38" s="120"/>
      <c r="F38" s="120"/>
      <c r="G38" s="120"/>
      <c r="H38" s="120"/>
      <c r="I38" s="120"/>
      <c r="J38" s="120"/>
      <c r="K38" s="120"/>
      <c r="L38" s="120"/>
      <c r="M38" s="120"/>
      <c r="N38" s="120"/>
      <c r="O38" s="120"/>
      <c r="P38" s="120"/>
      <c r="Q38" s="120"/>
      <c r="R38" s="120"/>
      <c r="S38" s="120"/>
      <c r="T38" s="120"/>
      <c r="U38" s="121"/>
      <c r="V38" s="121"/>
      <c r="W38" s="120" t="s">
        <v>16</v>
      </c>
      <c r="X38" s="120"/>
      <c r="Y38" s="120"/>
      <c r="Z38" s="120"/>
      <c r="AA38" s="120"/>
      <c r="AB38" s="120"/>
      <c r="AC38" s="120"/>
      <c r="AD38" s="120"/>
      <c r="AE38" s="120"/>
      <c r="AF38" s="120"/>
      <c r="AG38" s="120"/>
      <c r="AH38" s="120"/>
      <c r="AI38" s="120"/>
      <c r="AJ38" s="120"/>
      <c r="AK38" s="120"/>
      <c r="AL38" s="120"/>
      <c r="AM38" s="120"/>
      <c r="AN38" s="120"/>
      <c r="AO38" s="120"/>
      <c r="AP38" s="120"/>
      <c r="AQ38" s="120"/>
      <c r="AR38" s="120"/>
      <c r="AS38" s="88"/>
    </row>
    <row r="39" spans="1:45" ht="6.75" customHeight="1" x14ac:dyDescent="0.4">
      <c r="A39" s="122"/>
      <c r="B39" s="123"/>
      <c r="C39" s="123"/>
      <c r="D39" s="123"/>
      <c r="E39" s="123"/>
      <c r="F39" s="123"/>
      <c r="G39" s="123"/>
      <c r="H39" s="123"/>
      <c r="I39" s="123"/>
      <c r="J39" s="123"/>
      <c r="K39" s="123"/>
      <c r="L39" s="123"/>
      <c r="M39" s="123"/>
      <c r="N39" s="123"/>
      <c r="O39" s="123"/>
      <c r="P39" s="123"/>
      <c r="Q39" s="123"/>
      <c r="R39" s="123"/>
      <c r="S39" s="123"/>
      <c r="T39" s="123"/>
      <c r="U39" s="123"/>
      <c r="V39" s="123"/>
      <c r="W39" s="123"/>
      <c r="X39" s="123"/>
      <c r="Y39" s="123"/>
      <c r="Z39" s="123"/>
      <c r="AA39" s="123"/>
      <c r="AB39" s="123"/>
      <c r="AC39" s="123"/>
      <c r="AD39" s="123"/>
      <c r="AE39" s="123"/>
      <c r="AF39" s="123"/>
      <c r="AG39" s="123"/>
      <c r="AH39" s="123"/>
      <c r="AI39" s="123"/>
      <c r="AJ39" s="123"/>
      <c r="AK39" s="123"/>
      <c r="AL39" s="123"/>
      <c r="AM39" s="123"/>
      <c r="AN39" s="123"/>
      <c r="AO39" s="123"/>
      <c r="AP39" s="123"/>
      <c r="AQ39" s="123"/>
      <c r="AR39" s="123"/>
      <c r="AS39" s="88"/>
    </row>
    <row r="40" spans="1:45" x14ac:dyDescent="0.4">
      <c r="A40" s="108"/>
      <c r="B40" s="109"/>
      <c r="C40" s="109"/>
      <c r="D40" s="109"/>
      <c r="E40" s="109"/>
      <c r="F40" s="109"/>
      <c r="G40" s="109"/>
      <c r="H40" s="109"/>
      <c r="I40" s="109"/>
      <c r="J40" s="109"/>
      <c r="K40" s="109"/>
      <c r="L40" s="109"/>
      <c r="M40" s="109"/>
      <c r="N40" s="109"/>
      <c r="O40" s="109"/>
      <c r="P40" s="109"/>
      <c r="Q40" s="110"/>
      <c r="R40" s="114"/>
      <c r="S40" s="115"/>
      <c r="T40" s="115"/>
      <c r="U40" s="115"/>
      <c r="V40" s="116"/>
      <c r="W40" s="108"/>
      <c r="X40" s="109"/>
      <c r="Y40" s="109"/>
      <c r="Z40" s="109"/>
      <c r="AA40" s="109"/>
      <c r="AB40" s="109"/>
      <c r="AC40" s="109"/>
      <c r="AD40" s="109"/>
      <c r="AE40" s="109"/>
      <c r="AF40" s="109"/>
      <c r="AG40" s="109"/>
      <c r="AH40" s="109"/>
      <c r="AI40" s="109"/>
      <c r="AJ40" s="109"/>
      <c r="AK40" s="109"/>
      <c r="AL40" s="109"/>
      <c r="AM40" s="110"/>
      <c r="AN40" s="114"/>
      <c r="AO40" s="115"/>
      <c r="AP40" s="115"/>
      <c r="AQ40" s="115"/>
      <c r="AR40" s="116"/>
      <c r="AS40" s="88"/>
    </row>
    <row r="41" spans="1:45" x14ac:dyDescent="0.4">
      <c r="A41" s="111"/>
      <c r="B41" s="112"/>
      <c r="C41" s="112"/>
      <c r="D41" s="112"/>
      <c r="E41" s="112"/>
      <c r="F41" s="112"/>
      <c r="G41" s="112"/>
      <c r="H41" s="112"/>
      <c r="I41" s="112"/>
      <c r="J41" s="112"/>
      <c r="K41" s="112"/>
      <c r="L41" s="112"/>
      <c r="M41" s="112"/>
      <c r="N41" s="112"/>
      <c r="O41" s="112"/>
      <c r="P41" s="112"/>
      <c r="Q41" s="113"/>
      <c r="R41" s="117"/>
      <c r="S41" s="118"/>
      <c r="T41" s="118"/>
      <c r="U41" s="118"/>
      <c r="V41" s="119"/>
      <c r="W41" s="111"/>
      <c r="X41" s="112"/>
      <c r="Y41" s="112"/>
      <c r="Z41" s="112"/>
      <c r="AA41" s="112"/>
      <c r="AB41" s="112"/>
      <c r="AC41" s="112"/>
      <c r="AD41" s="112"/>
      <c r="AE41" s="112"/>
      <c r="AF41" s="112"/>
      <c r="AG41" s="112"/>
      <c r="AH41" s="112"/>
      <c r="AI41" s="112"/>
      <c r="AJ41" s="112"/>
      <c r="AK41" s="112"/>
      <c r="AL41" s="112"/>
      <c r="AM41" s="113"/>
      <c r="AN41" s="117"/>
      <c r="AO41" s="118"/>
      <c r="AP41" s="118"/>
      <c r="AQ41" s="118"/>
      <c r="AR41" s="119"/>
      <c r="AS41" s="88"/>
    </row>
    <row r="42" spans="1:45" x14ac:dyDescent="0.4">
      <c r="A42" s="120" t="s">
        <v>18</v>
      </c>
      <c r="B42" s="120"/>
      <c r="C42" s="120"/>
      <c r="D42" s="120"/>
      <c r="E42" s="120"/>
      <c r="F42" s="120"/>
      <c r="G42" s="120"/>
      <c r="H42" s="120"/>
      <c r="I42" s="120"/>
      <c r="J42" s="120"/>
      <c r="K42" s="120"/>
      <c r="L42" s="120"/>
      <c r="M42" s="120"/>
      <c r="N42" s="120"/>
      <c r="O42" s="120"/>
      <c r="P42" s="120"/>
      <c r="Q42" s="120"/>
      <c r="R42" s="120"/>
      <c r="S42" s="120"/>
      <c r="T42" s="120"/>
      <c r="U42" s="121"/>
      <c r="V42" s="121"/>
      <c r="W42" s="120" t="s">
        <v>16</v>
      </c>
      <c r="X42" s="120"/>
      <c r="Y42" s="120"/>
      <c r="Z42" s="120"/>
      <c r="AA42" s="120"/>
      <c r="AB42" s="120"/>
      <c r="AC42" s="120"/>
      <c r="AD42" s="120"/>
      <c r="AE42" s="120"/>
      <c r="AF42" s="120"/>
      <c r="AG42" s="120"/>
      <c r="AH42" s="120"/>
      <c r="AI42" s="120"/>
      <c r="AJ42" s="120"/>
      <c r="AK42" s="120"/>
      <c r="AL42" s="120"/>
      <c r="AM42" s="120"/>
      <c r="AN42" s="120"/>
      <c r="AO42" s="120"/>
      <c r="AP42" s="120"/>
      <c r="AQ42" s="120"/>
      <c r="AR42" s="120"/>
      <c r="AS42" s="88"/>
    </row>
    <row r="43" spans="1:45" ht="6.75" customHeight="1" x14ac:dyDescent="0.4">
      <c r="A43" s="88"/>
      <c r="B43" s="94"/>
      <c r="C43" s="94"/>
      <c r="D43" s="94"/>
      <c r="E43" s="94"/>
      <c r="F43" s="94"/>
      <c r="G43" s="94"/>
      <c r="H43" s="94"/>
      <c r="I43" s="94"/>
      <c r="J43" s="94"/>
      <c r="K43" s="94"/>
      <c r="L43" s="94"/>
      <c r="M43" s="94"/>
      <c r="N43" s="94"/>
      <c r="O43" s="94"/>
      <c r="P43" s="94"/>
      <c r="Q43" s="94"/>
      <c r="R43" s="94"/>
      <c r="S43" s="94"/>
      <c r="T43" s="94"/>
      <c r="U43" s="94"/>
      <c r="V43" s="94"/>
      <c r="W43" s="94"/>
      <c r="X43" s="94"/>
      <c r="Y43" s="94"/>
      <c r="Z43" s="94"/>
      <c r="AA43" s="94"/>
      <c r="AB43" s="94"/>
      <c r="AC43" s="94"/>
      <c r="AD43" s="94"/>
      <c r="AE43" s="94"/>
      <c r="AF43" s="94"/>
      <c r="AG43" s="94"/>
      <c r="AH43" s="94"/>
      <c r="AI43" s="94"/>
      <c r="AJ43" s="94"/>
      <c r="AK43" s="94"/>
      <c r="AL43" s="94"/>
      <c r="AM43" s="94"/>
      <c r="AN43" s="94"/>
      <c r="AO43" s="94"/>
      <c r="AP43" s="94"/>
      <c r="AQ43" s="94"/>
      <c r="AR43" s="94"/>
      <c r="AS43" s="88"/>
    </row>
    <row r="44" spans="1:45" x14ac:dyDescent="0.4">
      <c r="A44" s="108"/>
      <c r="B44" s="109"/>
      <c r="C44" s="109"/>
      <c r="D44" s="109"/>
      <c r="E44" s="109"/>
      <c r="F44" s="109"/>
      <c r="G44" s="109"/>
      <c r="H44" s="109"/>
      <c r="I44" s="109"/>
      <c r="J44" s="109"/>
      <c r="K44" s="109"/>
      <c r="L44" s="109"/>
      <c r="M44" s="109"/>
      <c r="N44" s="109"/>
      <c r="O44" s="109"/>
      <c r="P44" s="109"/>
      <c r="Q44" s="110"/>
      <c r="R44" s="114"/>
      <c r="S44" s="115"/>
      <c r="T44" s="115"/>
      <c r="U44" s="115"/>
      <c r="V44" s="116"/>
      <c r="W44" s="88"/>
      <c r="X44" s="88"/>
      <c r="Y44" s="88"/>
      <c r="Z44" s="88"/>
      <c r="AA44" s="88"/>
      <c r="AB44" s="88"/>
      <c r="AC44" s="88"/>
      <c r="AD44" s="88"/>
      <c r="AE44" s="88"/>
      <c r="AF44" s="88"/>
      <c r="AG44" s="88"/>
      <c r="AH44" s="88"/>
      <c r="AI44" s="88"/>
      <c r="AJ44" s="88"/>
      <c r="AK44" s="88"/>
      <c r="AL44" s="88"/>
      <c r="AM44" s="88"/>
      <c r="AN44" s="88"/>
      <c r="AO44" s="88"/>
      <c r="AP44" s="88"/>
      <c r="AQ44" s="88"/>
      <c r="AR44" s="88"/>
      <c r="AS44" s="88"/>
    </row>
    <row r="45" spans="1:45" x14ac:dyDescent="0.4">
      <c r="A45" s="111"/>
      <c r="B45" s="112"/>
      <c r="C45" s="112"/>
      <c r="D45" s="112"/>
      <c r="E45" s="112"/>
      <c r="F45" s="112"/>
      <c r="G45" s="112"/>
      <c r="H45" s="112"/>
      <c r="I45" s="112"/>
      <c r="J45" s="112"/>
      <c r="K45" s="112"/>
      <c r="L45" s="112"/>
      <c r="M45" s="112"/>
      <c r="N45" s="112"/>
      <c r="O45" s="112"/>
      <c r="P45" s="112"/>
      <c r="Q45" s="113"/>
      <c r="R45" s="117"/>
      <c r="S45" s="118"/>
      <c r="T45" s="118"/>
      <c r="U45" s="118"/>
      <c r="V45" s="119"/>
      <c r="W45" s="88"/>
      <c r="X45" s="88"/>
      <c r="Y45" s="88"/>
      <c r="Z45" s="88"/>
      <c r="AA45" s="88"/>
      <c r="AB45" s="88"/>
      <c r="AC45" s="88"/>
      <c r="AD45" s="88"/>
      <c r="AE45" s="88"/>
      <c r="AF45" s="88"/>
      <c r="AG45" s="88"/>
      <c r="AH45" s="88"/>
      <c r="AI45" s="88"/>
      <c r="AJ45" s="88"/>
      <c r="AK45" s="88"/>
      <c r="AL45" s="88"/>
      <c r="AM45" s="88"/>
      <c r="AN45" s="88"/>
      <c r="AO45" s="88"/>
      <c r="AP45" s="88"/>
      <c r="AQ45" s="88"/>
      <c r="AR45" s="88"/>
      <c r="AS45" s="88"/>
    </row>
    <row r="46" spans="1:45" x14ac:dyDescent="0.4">
      <c r="A46" s="120" t="s">
        <v>18</v>
      </c>
      <c r="B46" s="120"/>
      <c r="C46" s="120"/>
      <c r="D46" s="120"/>
      <c r="E46" s="120"/>
      <c r="F46" s="120"/>
      <c r="G46" s="120"/>
      <c r="H46" s="120"/>
      <c r="I46" s="120"/>
      <c r="J46" s="120"/>
      <c r="K46" s="120"/>
      <c r="L46" s="120"/>
      <c r="M46" s="120"/>
      <c r="N46" s="120"/>
      <c r="O46" s="120"/>
      <c r="P46" s="120"/>
      <c r="Q46" s="120"/>
      <c r="R46" s="120"/>
      <c r="S46" s="120"/>
      <c r="T46" s="120"/>
      <c r="U46" s="121"/>
      <c r="V46" s="121"/>
      <c r="W46" s="88"/>
      <c r="X46" s="88"/>
      <c r="Y46" s="88"/>
      <c r="Z46" s="88"/>
      <c r="AA46" s="88"/>
      <c r="AB46" s="88"/>
      <c r="AC46" s="88"/>
      <c r="AD46" s="88"/>
      <c r="AE46" s="88"/>
      <c r="AF46" s="88"/>
      <c r="AG46" s="88"/>
      <c r="AH46" s="88"/>
      <c r="AI46" s="88"/>
      <c r="AJ46" s="88"/>
      <c r="AK46" s="88"/>
      <c r="AL46" s="88"/>
      <c r="AM46" s="88"/>
      <c r="AN46" s="88"/>
      <c r="AO46" s="88"/>
      <c r="AP46" s="88"/>
      <c r="AQ46" s="88"/>
      <c r="AR46" s="88"/>
      <c r="AS46" s="88"/>
    </row>
    <row r="47" spans="1:45" x14ac:dyDescent="0.4">
      <c r="A47" s="105">
        <v>3</v>
      </c>
      <c r="B47" s="105"/>
      <c r="C47" s="105"/>
      <c r="D47" s="105"/>
      <c r="E47" s="105"/>
      <c r="F47" s="105"/>
      <c r="G47" s="105"/>
      <c r="H47" s="105"/>
      <c r="I47" s="105"/>
      <c r="J47" s="105"/>
      <c r="K47" s="105"/>
      <c r="L47" s="105"/>
      <c r="M47" s="105"/>
      <c r="N47" s="105"/>
      <c r="O47" s="105"/>
      <c r="P47" s="105"/>
      <c r="Q47" s="105"/>
      <c r="R47" s="105"/>
      <c r="S47" s="105"/>
      <c r="T47" s="105"/>
      <c r="U47" s="105"/>
      <c r="V47" s="105"/>
      <c r="W47" s="105"/>
      <c r="X47" s="105"/>
      <c r="Y47" s="105"/>
      <c r="Z47" s="105"/>
      <c r="AA47" s="105"/>
      <c r="AB47" s="105"/>
      <c r="AC47" s="105"/>
      <c r="AD47" s="105"/>
      <c r="AE47" s="105"/>
      <c r="AF47" s="105"/>
      <c r="AG47" s="105"/>
      <c r="AH47" s="105"/>
      <c r="AI47" s="105"/>
      <c r="AJ47" s="105"/>
      <c r="AK47" s="105"/>
      <c r="AL47" s="105"/>
      <c r="AM47" s="105"/>
      <c r="AN47" s="105"/>
      <c r="AO47" s="105"/>
      <c r="AP47" s="105"/>
      <c r="AQ47" s="105"/>
      <c r="AR47" s="105"/>
      <c r="AS47" s="88"/>
    </row>
    <row r="48" spans="1:45" x14ac:dyDescent="0.4">
      <c r="A48" s="94"/>
      <c r="B48" s="94"/>
      <c r="C48" s="94"/>
      <c r="D48" s="94"/>
      <c r="E48" s="94"/>
      <c r="F48" s="94"/>
      <c r="G48" s="94"/>
      <c r="H48" s="94"/>
      <c r="I48" s="94"/>
      <c r="J48" s="94"/>
      <c r="K48" s="94"/>
      <c r="L48" s="94"/>
      <c r="M48" s="94"/>
      <c r="N48" s="94"/>
      <c r="O48" s="94"/>
      <c r="P48" s="94"/>
      <c r="Q48" s="94"/>
      <c r="R48" s="94"/>
      <c r="S48" s="94"/>
      <c r="T48" s="94"/>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row>
  </sheetData>
  <sheetProtection sheet="1" objects="1" scenarios="1" selectLockedCells="1" selectUnlockedCells="1"/>
  <mergeCells count="40">
    <mergeCell ref="A47:AS48"/>
    <mergeCell ref="A42:V42"/>
    <mergeCell ref="W42:AR42"/>
    <mergeCell ref="A43:AR43"/>
    <mergeCell ref="A44:Q45"/>
    <mergeCell ref="R44:V45"/>
    <mergeCell ref="W44:AR46"/>
    <mergeCell ref="A46:V46"/>
    <mergeCell ref="A39:AR39"/>
    <mergeCell ref="A40:Q41"/>
    <mergeCell ref="R40:V41"/>
    <mergeCell ref="W40:AM41"/>
    <mergeCell ref="AN40:AR41"/>
    <mergeCell ref="A36:Q37"/>
    <mergeCell ref="R36:V37"/>
    <mergeCell ref="W36:AM37"/>
    <mergeCell ref="AN36:AR37"/>
    <mergeCell ref="A38:V38"/>
    <mergeCell ref="W38:AR38"/>
    <mergeCell ref="W32:AM33"/>
    <mergeCell ref="AN32:AR33"/>
    <mergeCell ref="A34:V34"/>
    <mergeCell ref="W34:AR34"/>
    <mergeCell ref="A35:AR35"/>
    <mergeCell ref="A1:AR3"/>
    <mergeCell ref="AS1:AS46"/>
    <mergeCell ref="A4:AR5"/>
    <mergeCell ref="A6:AR8"/>
    <mergeCell ref="A9:C23"/>
    <mergeCell ref="D9:AO13"/>
    <mergeCell ref="AP9:AR23"/>
    <mergeCell ref="D14:AO17"/>
    <mergeCell ref="D18:AO23"/>
    <mergeCell ref="A24:AR26"/>
    <mergeCell ref="A27:AR28"/>
    <mergeCell ref="A29:V30"/>
    <mergeCell ref="W29:AR30"/>
    <mergeCell ref="A31:AR31"/>
    <mergeCell ref="A32:Q33"/>
    <mergeCell ref="R32:V33"/>
  </mergeCells>
  <pageMargins left="0.7" right="0.7" top="0.75" bottom="0.75" header="0.3" footer="0.3"/>
  <pageSetup scale="8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D56"/>
  <sheetViews>
    <sheetView zoomScaleNormal="100" zoomScaleSheetLayoutView="100" workbookViewId="0">
      <selection activeCell="A3" sqref="A3:AR55"/>
    </sheetView>
  </sheetViews>
  <sheetFormatPr defaultColWidth="0" defaultRowHeight="14.15" zeroHeight="1" x14ac:dyDescent="0.35"/>
  <cols>
    <col min="1" max="44" width="2.3046875" style="1" customWidth="1"/>
    <col min="45" max="45" width="1.84375" style="1" customWidth="1"/>
    <col min="46" max="56" width="0" style="1" hidden="1" customWidth="1"/>
    <col min="57" max="16384" width="2.3046875" style="1" hidden="1"/>
  </cols>
  <sheetData>
    <row r="1" spans="1:45" s="3" customFormat="1" ht="15.45" x14ac:dyDescent="0.4">
      <c r="A1" s="86" t="str">
        <f>'Page 1'!B11</f>
        <v>Gasconade County</v>
      </c>
      <c r="B1" s="86"/>
      <c r="C1" s="86"/>
      <c r="D1" s="86"/>
      <c r="E1" s="86"/>
      <c r="F1" s="86"/>
      <c r="G1" s="86"/>
      <c r="H1" s="86"/>
      <c r="I1" s="86"/>
      <c r="J1" s="86"/>
      <c r="K1" s="86"/>
      <c r="L1" s="86"/>
      <c r="M1" s="86"/>
      <c r="N1" s="86"/>
      <c r="O1" s="86"/>
      <c r="P1" s="86"/>
      <c r="Q1" s="86"/>
      <c r="R1" s="86"/>
      <c r="S1" s="86"/>
      <c r="T1" s="86"/>
      <c r="U1" s="86"/>
      <c r="V1" s="86"/>
      <c r="W1" s="87" t="s">
        <v>13</v>
      </c>
      <c r="X1" s="88"/>
      <c r="Y1" s="88"/>
      <c r="Z1" s="88"/>
      <c r="AA1" s="88"/>
      <c r="AB1" s="88"/>
      <c r="AC1" s="88"/>
      <c r="AD1" s="88"/>
      <c r="AE1" s="88"/>
      <c r="AF1" s="88"/>
      <c r="AG1" s="88"/>
      <c r="AH1" s="88"/>
      <c r="AI1" s="88"/>
      <c r="AJ1" s="124"/>
      <c r="AK1" s="124"/>
      <c r="AL1" s="124"/>
      <c r="AM1" s="124"/>
      <c r="AN1" s="124"/>
      <c r="AO1" s="124"/>
      <c r="AP1" s="124"/>
      <c r="AQ1" s="124"/>
      <c r="AR1" s="124"/>
      <c r="AS1" s="85"/>
    </row>
    <row r="2" spans="1:45" ht="17.25" customHeight="1" x14ac:dyDescent="0.35">
      <c r="A2" s="84" t="s">
        <v>715</v>
      </c>
      <c r="B2" s="84"/>
      <c r="C2" s="84"/>
      <c r="D2" s="84"/>
      <c r="E2" s="84"/>
      <c r="F2" s="84"/>
      <c r="G2" s="84"/>
      <c r="H2" s="84"/>
      <c r="I2" s="84"/>
      <c r="J2" s="84"/>
      <c r="K2" s="84"/>
      <c r="L2" s="84"/>
      <c r="M2" s="84"/>
      <c r="N2" s="84"/>
      <c r="O2" s="84"/>
      <c r="P2" s="84"/>
      <c r="Q2" s="84"/>
      <c r="R2" s="84"/>
      <c r="S2" s="84"/>
      <c r="T2" s="84"/>
      <c r="U2" s="84"/>
      <c r="V2" s="84"/>
      <c r="W2" s="84"/>
      <c r="X2" s="84"/>
      <c r="Y2" s="84"/>
      <c r="Z2" s="84"/>
      <c r="AA2" s="84"/>
      <c r="AB2" s="84"/>
      <c r="AC2" s="84"/>
      <c r="AD2" s="84"/>
      <c r="AE2" s="84"/>
      <c r="AF2" s="84"/>
      <c r="AG2" s="84"/>
      <c r="AH2" s="84"/>
      <c r="AI2" s="84"/>
      <c r="AJ2" s="84"/>
      <c r="AK2" s="84"/>
      <c r="AL2" s="84"/>
      <c r="AM2" s="84"/>
      <c r="AN2" s="84"/>
      <c r="AO2" s="84"/>
      <c r="AP2" s="84"/>
      <c r="AQ2" s="84"/>
      <c r="AR2" s="84"/>
      <c r="AS2" s="85"/>
    </row>
    <row r="3" spans="1:45" x14ac:dyDescent="0.35">
      <c r="A3" s="125" t="s">
        <v>1111</v>
      </c>
      <c r="B3" s="125"/>
      <c r="C3" s="125"/>
      <c r="D3" s="125"/>
      <c r="E3" s="125"/>
      <c r="F3" s="125"/>
      <c r="G3" s="125"/>
      <c r="H3" s="125"/>
      <c r="I3" s="125"/>
      <c r="J3" s="125"/>
      <c r="K3" s="125"/>
      <c r="L3" s="125"/>
      <c r="M3" s="125"/>
      <c r="N3" s="125"/>
      <c r="O3" s="125"/>
      <c r="P3" s="125"/>
      <c r="Q3" s="125"/>
      <c r="R3" s="125"/>
      <c r="S3" s="125"/>
      <c r="T3" s="125"/>
      <c r="U3" s="125"/>
      <c r="V3" s="125"/>
      <c r="W3" s="125"/>
      <c r="X3" s="125"/>
      <c r="Y3" s="125"/>
      <c r="Z3" s="125"/>
      <c r="AA3" s="125"/>
      <c r="AB3" s="125"/>
      <c r="AC3" s="125"/>
      <c r="AD3" s="125"/>
      <c r="AE3" s="125"/>
      <c r="AF3" s="125"/>
      <c r="AG3" s="125"/>
      <c r="AH3" s="125"/>
      <c r="AI3" s="125"/>
      <c r="AJ3" s="125"/>
      <c r="AK3" s="125"/>
      <c r="AL3" s="125"/>
      <c r="AM3" s="125"/>
      <c r="AN3" s="125"/>
      <c r="AO3" s="125"/>
      <c r="AP3" s="125"/>
      <c r="AQ3" s="125"/>
      <c r="AR3" s="125"/>
      <c r="AS3" s="85"/>
    </row>
    <row r="4" spans="1:45" x14ac:dyDescent="0.35">
      <c r="A4" s="125"/>
      <c r="B4" s="125"/>
      <c r="C4" s="125"/>
      <c r="D4" s="125"/>
      <c r="E4" s="125"/>
      <c r="F4" s="125"/>
      <c r="G4" s="125"/>
      <c r="H4" s="125"/>
      <c r="I4" s="125"/>
      <c r="J4" s="125"/>
      <c r="K4" s="125"/>
      <c r="L4" s="125"/>
      <c r="M4" s="125"/>
      <c r="N4" s="125"/>
      <c r="O4" s="125"/>
      <c r="P4" s="125"/>
      <c r="Q4" s="125"/>
      <c r="R4" s="125"/>
      <c r="S4" s="125"/>
      <c r="T4" s="125"/>
      <c r="U4" s="125"/>
      <c r="V4" s="125"/>
      <c r="W4" s="125"/>
      <c r="X4" s="125"/>
      <c r="Y4" s="125"/>
      <c r="Z4" s="125"/>
      <c r="AA4" s="125"/>
      <c r="AB4" s="125"/>
      <c r="AC4" s="125"/>
      <c r="AD4" s="125"/>
      <c r="AE4" s="125"/>
      <c r="AF4" s="125"/>
      <c r="AG4" s="125"/>
      <c r="AH4" s="125"/>
      <c r="AI4" s="125"/>
      <c r="AJ4" s="125"/>
      <c r="AK4" s="125"/>
      <c r="AL4" s="125"/>
      <c r="AM4" s="125"/>
      <c r="AN4" s="125"/>
      <c r="AO4" s="125"/>
      <c r="AP4" s="125"/>
      <c r="AQ4" s="125"/>
      <c r="AR4" s="125"/>
      <c r="AS4" s="85"/>
    </row>
    <row r="5" spans="1:45" x14ac:dyDescent="0.35">
      <c r="A5" s="125"/>
      <c r="B5" s="125"/>
      <c r="C5" s="125"/>
      <c r="D5" s="125"/>
      <c r="E5" s="125"/>
      <c r="F5" s="125"/>
      <c r="G5" s="125"/>
      <c r="H5" s="125"/>
      <c r="I5" s="125"/>
      <c r="J5" s="125"/>
      <c r="K5" s="125"/>
      <c r="L5" s="125"/>
      <c r="M5" s="125"/>
      <c r="N5" s="125"/>
      <c r="O5" s="125"/>
      <c r="P5" s="125"/>
      <c r="Q5" s="125"/>
      <c r="R5" s="125"/>
      <c r="S5" s="125"/>
      <c r="T5" s="125"/>
      <c r="U5" s="125"/>
      <c r="V5" s="125"/>
      <c r="W5" s="125"/>
      <c r="X5" s="125"/>
      <c r="Y5" s="125"/>
      <c r="Z5" s="125"/>
      <c r="AA5" s="125"/>
      <c r="AB5" s="125"/>
      <c r="AC5" s="125"/>
      <c r="AD5" s="125"/>
      <c r="AE5" s="125"/>
      <c r="AF5" s="125"/>
      <c r="AG5" s="125"/>
      <c r="AH5" s="125"/>
      <c r="AI5" s="125"/>
      <c r="AJ5" s="125"/>
      <c r="AK5" s="125"/>
      <c r="AL5" s="125"/>
      <c r="AM5" s="125"/>
      <c r="AN5" s="125"/>
      <c r="AO5" s="125"/>
      <c r="AP5" s="125"/>
      <c r="AQ5" s="125"/>
      <c r="AR5" s="125"/>
      <c r="AS5" s="85"/>
    </row>
    <row r="6" spans="1:45" x14ac:dyDescent="0.35">
      <c r="A6" s="125"/>
      <c r="B6" s="125"/>
      <c r="C6" s="125"/>
      <c r="D6" s="125"/>
      <c r="E6" s="125"/>
      <c r="F6" s="125"/>
      <c r="G6" s="125"/>
      <c r="H6" s="125"/>
      <c r="I6" s="125"/>
      <c r="J6" s="125"/>
      <c r="K6" s="125"/>
      <c r="L6" s="125"/>
      <c r="M6" s="125"/>
      <c r="N6" s="125"/>
      <c r="O6" s="125"/>
      <c r="P6" s="125"/>
      <c r="Q6" s="125"/>
      <c r="R6" s="125"/>
      <c r="S6" s="125"/>
      <c r="T6" s="125"/>
      <c r="U6" s="125"/>
      <c r="V6" s="125"/>
      <c r="W6" s="125"/>
      <c r="X6" s="125"/>
      <c r="Y6" s="125"/>
      <c r="Z6" s="125"/>
      <c r="AA6" s="125"/>
      <c r="AB6" s="125"/>
      <c r="AC6" s="125"/>
      <c r="AD6" s="125"/>
      <c r="AE6" s="125"/>
      <c r="AF6" s="125"/>
      <c r="AG6" s="125"/>
      <c r="AH6" s="125"/>
      <c r="AI6" s="125"/>
      <c r="AJ6" s="125"/>
      <c r="AK6" s="125"/>
      <c r="AL6" s="125"/>
      <c r="AM6" s="125"/>
      <c r="AN6" s="125"/>
      <c r="AO6" s="125"/>
      <c r="AP6" s="125"/>
      <c r="AQ6" s="125"/>
      <c r="AR6" s="125"/>
      <c r="AS6" s="85"/>
    </row>
    <row r="7" spans="1:45" x14ac:dyDescent="0.35">
      <c r="A7" s="125"/>
      <c r="B7" s="125"/>
      <c r="C7" s="125"/>
      <c r="D7" s="125"/>
      <c r="E7" s="125"/>
      <c r="F7" s="125"/>
      <c r="G7" s="125"/>
      <c r="H7" s="125"/>
      <c r="I7" s="125"/>
      <c r="J7" s="125"/>
      <c r="K7" s="125"/>
      <c r="L7" s="125"/>
      <c r="M7" s="125"/>
      <c r="N7" s="125"/>
      <c r="O7" s="125"/>
      <c r="P7" s="125"/>
      <c r="Q7" s="125"/>
      <c r="R7" s="125"/>
      <c r="S7" s="125"/>
      <c r="T7" s="125"/>
      <c r="U7" s="125"/>
      <c r="V7" s="125"/>
      <c r="W7" s="125"/>
      <c r="X7" s="125"/>
      <c r="Y7" s="125"/>
      <c r="Z7" s="125"/>
      <c r="AA7" s="125"/>
      <c r="AB7" s="125"/>
      <c r="AC7" s="125"/>
      <c r="AD7" s="125"/>
      <c r="AE7" s="125"/>
      <c r="AF7" s="125"/>
      <c r="AG7" s="125"/>
      <c r="AH7" s="125"/>
      <c r="AI7" s="125"/>
      <c r="AJ7" s="125"/>
      <c r="AK7" s="125"/>
      <c r="AL7" s="125"/>
      <c r="AM7" s="125"/>
      <c r="AN7" s="125"/>
      <c r="AO7" s="125"/>
      <c r="AP7" s="125"/>
      <c r="AQ7" s="125"/>
      <c r="AR7" s="125"/>
      <c r="AS7" s="85"/>
    </row>
    <row r="8" spans="1:45" x14ac:dyDescent="0.35">
      <c r="A8" s="125"/>
      <c r="B8" s="125"/>
      <c r="C8" s="125"/>
      <c r="D8" s="125"/>
      <c r="E8" s="125"/>
      <c r="F8" s="125"/>
      <c r="G8" s="125"/>
      <c r="H8" s="125"/>
      <c r="I8" s="125"/>
      <c r="J8" s="125"/>
      <c r="K8" s="125"/>
      <c r="L8" s="125"/>
      <c r="M8" s="125"/>
      <c r="N8" s="125"/>
      <c r="O8" s="125"/>
      <c r="P8" s="125"/>
      <c r="Q8" s="125"/>
      <c r="R8" s="125"/>
      <c r="S8" s="125"/>
      <c r="T8" s="125"/>
      <c r="U8" s="125"/>
      <c r="V8" s="125"/>
      <c r="W8" s="125"/>
      <c r="X8" s="125"/>
      <c r="Y8" s="125"/>
      <c r="Z8" s="125"/>
      <c r="AA8" s="125"/>
      <c r="AB8" s="125"/>
      <c r="AC8" s="125"/>
      <c r="AD8" s="125"/>
      <c r="AE8" s="125"/>
      <c r="AF8" s="125"/>
      <c r="AG8" s="125"/>
      <c r="AH8" s="125"/>
      <c r="AI8" s="125"/>
      <c r="AJ8" s="125"/>
      <c r="AK8" s="125"/>
      <c r="AL8" s="125"/>
      <c r="AM8" s="125"/>
      <c r="AN8" s="125"/>
      <c r="AO8" s="125"/>
      <c r="AP8" s="125"/>
      <c r="AQ8" s="125"/>
      <c r="AR8" s="125"/>
      <c r="AS8" s="85"/>
    </row>
    <row r="9" spans="1:45" x14ac:dyDescent="0.35">
      <c r="A9" s="125"/>
      <c r="B9" s="125"/>
      <c r="C9" s="125"/>
      <c r="D9" s="125"/>
      <c r="E9" s="125"/>
      <c r="F9" s="125"/>
      <c r="G9" s="125"/>
      <c r="H9" s="125"/>
      <c r="I9" s="125"/>
      <c r="J9" s="125"/>
      <c r="K9" s="125"/>
      <c r="L9" s="125"/>
      <c r="M9" s="125"/>
      <c r="N9" s="125"/>
      <c r="O9" s="125"/>
      <c r="P9" s="125"/>
      <c r="Q9" s="125"/>
      <c r="R9" s="125"/>
      <c r="S9" s="125"/>
      <c r="T9" s="125"/>
      <c r="U9" s="125"/>
      <c r="V9" s="125"/>
      <c r="W9" s="125"/>
      <c r="X9" s="125"/>
      <c r="Y9" s="125"/>
      <c r="Z9" s="125"/>
      <c r="AA9" s="125"/>
      <c r="AB9" s="125"/>
      <c r="AC9" s="125"/>
      <c r="AD9" s="125"/>
      <c r="AE9" s="125"/>
      <c r="AF9" s="125"/>
      <c r="AG9" s="125"/>
      <c r="AH9" s="125"/>
      <c r="AI9" s="125"/>
      <c r="AJ9" s="125"/>
      <c r="AK9" s="125"/>
      <c r="AL9" s="125"/>
      <c r="AM9" s="125"/>
      <c r="AN9" s="125"/>
      <c r="AO9" s="125"/>
      <c r="AP9" s="125"/>
      <c r="AQ9" s="125"/>
      <c r="AR9" s="125"/>
      <c r="AS9" s="85"/>
    </row>
    <row r="10" spans="1:45" x14ac:dyDescent="0.35">
      <c r="A10" s="125"/>
      <c r="B10" s="125"/>
      <c r="C10" s="125"/>
      <c r="D10" s="125"/>
      <c r="E10" s="125"/>
      <c r="F10" s="125"/>
      <c r="G10" s="125"/>
      <c r="H10" s="125"/>
      <c r="I10" s="125"/>
      <c r="J10" s="125"/>
      <c r="K10" s="125"/>
      <c r="L10" s="125"/>
      <c r="M10" s="125"/>
      <c r="N10" s="125"/>
      <c r="O10" s="125"/>
      <c r="P10" s="125"/>
      <c r="Q10" s="125"/>
      <c r="R10" s="125"/>
      <c r="S10" s="125"/>
      <c r="T10" s="125"/>
      <c r="U10" s="125"/>
      <c r="V10" s="125"/>
      <c r="W10" s="125"/>
      <c r="X10" s="125"/>
      <c r="Y10" s="125"/>
      <c r="Z10" s="125"/>
      <c r="AA10" s="125"/>
      <c r="AB10" s="125"/>
      <c r="AC10" s="125"/>
      <c r="AD10" s="125"/>
      <c r="AE10" s="125"/>
      <c r="AF10" s="125"/>
      <c r="AG10" s="125"/>
      <c r="AH10" s="125"/>
      <c r="AI10" s="125"/>
      <c r="AJ10" s="125"/>
      <c r="AK10" s="125"/>
      <c r="AL10" s="125"/>
      <c r="AM10" s="125"/>
      <c r="AN10" s="125"/>
      <c r="AO10" s="125"/>
      <c r="AP10" s="125"/>
      <c r="AQ10" s="125"/>
      <c r="AR10" s="125"/>
      <c r="AS10" s="85"/>
    </row>
    <row r="11" spans="1:45" x14ac:dyDescent="0.35">
      <c r="A11" s="125"/>
      <c r="B11" s="125"/>
      <c r="C11" s="125"/>
      <c r="D11" s="125"/>
      <c r="E11" s="125"/>
      <c r="F11" s="125"/>
      <c r="G11" s="125"/>
      <c r="H11" s="125"/>
      <c r="I11" s="125"/>
      <c r="J11" s="125"/>
      <c r="K11" s="125"/>
      <c r="L11" s="125"/>
      <c r="M11" s="125"/>
      <c r="N11" s="125"/>
      <c r="O11" s="125"/>
      <c r="P11" s="125"/>
      <c r="Q11" s="125"/>
      <c r="R11" s="125"/>
      <c r="S11" s="125"/>
      <c r="T11" s="125"/>
      <c r="U11" s="125"/>
      <c r="V11" s="125"/>
      <c r="W11" s="125"/>
      <c r="X11" s="125"/>
      <c r="Y11" s="125"/>
      <c r="Z11" s="125"/>
      <c r="AA11" s="125"/>
      <c r="AB11" s="125"/>
      <c r="AC11" s="125"/>
      <c r="AD11" s="125"/>
      <c r="AE11" s="125"/>
      <c r="AF11" s="125"/>
      <c r="AG11" s="125"/>
      <c r="AH11" s="125"/>
      <c r="AI11" s="125"/>
      <c r="AJ11" s="125"/>
      <c r="AK11" s="125"/>
      <c r="AL11" s="125"/>
      <c r="AM11" s="125"/>
      <c r="AN11" s="125"/>
      <c r="AO11" s="125"/>
      <c r="AP11" s="125"/>
      <c r="AQ11" s="125"/>
      <c r="AR11" s="125"/>
      <c r="AS11" s="85"/>
    </row>
    <row r="12" spans="1:45" x14ac:dyDescent="0.35">
      <c r="A12" s="125"/>
      <c r="B12" s="125"/>
      <c r="C12" s="125"/>
      <c r="D12" s="125"/>
      <c r="E12" s="125"/>
      <c r="F12" s="125"/>
      <c r="G12" s="125"/>
      <c r="H12" s="125"/>
      <c r="I12" s="125"/>
      <c r="J12" s="125"/>
      <c r="K12" s="125"/>
      <c r="L12" s="125"/>
      <c r="M12" s="125"/>
      <c r="N12" s="125"/>
      <c r="O12" s="125"/>
      <c r="P12" s="125"/>
      <c r="Q12" s="125"/>
      <c r="R12" s="125"/>
      <c r="S12" s="125"/>
      <c r="T12" s="125"/>
      <c r="U12" s="125"/>
      <c r="V12" s="125"/>
      <c r="W12" s="125"/>
      <c r="X12" s="125"/>
      <c r="Y12" s="125"/>
      <c r="Z12" s="125"/>
      <c r="AA12" s="125"/>
      <c r="AB12" s="125"/>
      <c r="AC12" s="125"/>
      <c r="AD12" s="125"/>
      <c r="AE12" s="125"/>
      <c r="AF12" s="125"/>
      <c r="AG12" s="125"/>
      <c r="AH12" s="125"/>
      <c r="AI12" s="125"/>
      <c r="AJ12" s="125"/>
      <c r="AK12" s="125"/>
      <c r="AL12" s="125"/>
      <c r="AM12" s="125"/>
      <c r="AN12" s="125"/>
      <c r="AO12" s="125"/>
      <c r="AP12" s="125"/>
      <c r="AQ12" s="125"/>
      <c r="AR12" s="125"/>
      <c r="AS12" s="85"/>
    </row>
    <row r="13" spans="1:45" x14ac:dyDescent="0.35">
      <c r="A13" s="125"/>
      <c r="B13" s="125"/>
      <c r="C13" s="125"/>
      <c r="D13" s="125"/>
      <c r="E13" s="125"/>
      <c r="F13" s="125"/>
      <c r="G13" s="125"/>
      <c r="H13" s="125"/>
      <c r="I13" s="125"/>
      <c r="J13" s="125"/>
      <c r="K13" s="125"/>
      <c r="L13" s="125"/>
      <c r="M13" s="125"/>
      <c r="N13" s="125"/>
      <c r="O13" s="125"/>
      <c r="P13" s="125"/>
      <c r="Q13" s="125"/>
      <c r="R13" s="125"/>
      <c r="S13" s="125"/>
      <c r="T13" s="125"/>
      <c r="U13" s="125"/>
      <c r="V13" s="125"/>
      <c r="W13" s="125"/>
      <c r="X13" s="125"/>
      <c r="Y13" s="125"/>
      <c r="Z13" s="125"/>
      <c r="AA13" s="125"/>
      <c r="AB13" s="125"/>
      <c r="AC13" s="125"/>
      <c r="AD13" s="125"/>
      <c r="AE13" s="125"/>
      <c r="AF13" s="125"/>
      <c r="AG13" s="125"/>
      <c r="AH13" s="125"/>
      <c r="AI13" s="125"/>
      <c r="AJ13" s="125"/>
      <c r="AK13" s="125"/>
      <c r="AL13" s="125"/>
      <c r="AM13" s="125"/>
      <c r="AN13" s="125"/>
      <c r="AO13" s="125"/>
      <c r="AP13" s="125"/>
      <c r="AQ13" s="125"/>
      <c r="AR13" s="125"/>
      <c r="AS13" s="85"/>
    </row>
    <row r="14" spans="1:45" x14ac:dyDescent="0.35">
      <c r="A14" s="125"/>
      <c r="B14" s="125"/>
      <c r="C14" s="125"/>
      <c r="D14" s="125"/>
      <c r="E14" s="125"/>
      <c r="F14" s="125"/>
      <c r="G14" s="125"/>
      <c r="H14" s="125"/>
      <c r="I14" s="125"/>
      <c r="J14" s="125"/>
      <c r="K14" s="125"/>
      <c r="L14" s="125"/>
      <c r="M14" s="125"/>
      <c r="N14" s="125"/>
      <c r="O14" s="125"/>
      <c r="P14" s="125"/>
      <c r="Q14" s="125"/>
      <c r="R14" s="125"/>
      <c r="S14" s="125"/>
      <c r="T14" s="125"/>
      <c r="U14" s="125"/>
      <c r="V14" s="125"/>
      <c r="W14" s="125"/>
      <c r="X14" s="125"/>
      <c r="Y14" s="125"/>
      <c r="Z14" s="125"/>
      <c r="AA14" s="125"/>
      <c r="AB14" s="125"/>
      <c r="AC14" s="125"/>
      <c r="AD14" s="125"/>
      <c r="AE14" s="125"/>
      <c r="AF14" s="125"/>
      <c r="AG14" s="125"/>
      <c r="AH14" s="125"/>
      <c r="AI14" s="125"/>
      <c r="AJ14" s="125"/>
      <c r="AK14" s="125"/>
      <c r="AL14" s="125"/>
      <c r="AM14" s="125"/>
      <c r="AN14" s="125"/>
      <c r="AO14" s="125"/>
      <c r="AP14" s="125"/>
      <c r="AQ14" s="125"/>
      <c r="AR14" s="125"/>
      <c r="AS14" s="85"/>
    </row>
    <row r="15" spans="1:45" x14ac:dyDescent="0.35">
      <c r="A15" s="125"/>
      <c r="B15" s="125"/>
      <c r="C15" s="125"/>
      <c r="D15" s="125"/>
      <c r="E15" s="125"/>
      <c r="F15" s="125"/>
      <c r="G15" s="125"/>
      <c r="H15" s="125"/>
      <c r="I15" s="125"/>
      <c r="J15" s="125"/>
      <c r="K15" s="125"/>
      <c r="L15" s="125"/>
      <c r="M15" s="125"/>
      <c r="N15" s="125"/>
      <c r="O15" s="125"/>
      <c r="P15" s="125"/>
      <c r="Q15" s="125"/>
      <c r="R15" s="125"/>
      <c r="S15" s="125"/>
      <c r="T15" s="125"/>
      <c r="U15" s="125"/>
      <c r="V15" s="125"/>
      <c r="W15" s="125"/>
      <c r="X15" s="125"/>
      <c r="Y15" s="125"/>
      <c r="Z15" s="125"/>
      <c r="AA15" s="125"/>
      <c r="AB15" s="125"/>
      <c r="AC15" s="125"/>
      <c r="AD15" s="125"/>
      <c r="AE15" s="125"/>
      <c r="AF15" s="125"/>
      <c r="AG15" s="125"/>
      <c r="AH15" s="125"/>
      <c r="AI15" s="125"/>
      <c r="AJ15" s="125"/>
      <c r="AK15" s="125"/>
      <c r="AL15" s="125"/>
      <c r="AM15" s="125"/>
      <c r="AN15" s="125"/>
      <c r="AO15" s="125"/>
      <c r="AP15" s="125"/>
      <c r="AQ15" s="125"/>
      <c r="AR15" s="125"/>
      <c r="AS15" s="85"/>
    </row>
    <row r="16" spans="1:45" x14ac:dyDescent="0.35">
      <c r="A16" s="125"/>
      <c r="B16" s="125"/>
      <c r="C16" s="125"/>
      <c r="D16" s="125"/>
      <c r="E16" s="125"/>
      <c r="F16" s="125"/>
      <c r="G16" s="125"/>
      <c r="H16" s="125"/>
      <c r="I16" s="125"/>
      <c r="J16" s="125"/>
      <c r="K16" s="125"/>
      <c r="L16" s="125"/>
      <c r="M16" s="125"/>
      <c r="N16" s="125"/>
      <c r="O16" s="125"/>
      <c r="P16" s="125"/>
      <c r="Q16" s="125"/>
      <c r="R16" s="125"/>
      <c r="S16" s="125"/>
      <c r="T16" s="125"/>
      <c r="U16" s="125"/>
      <c r="V16" s="125"/>
      <c r="W16" s="125"/>
      <c r="X16" s="125"/>
      <c r="Y16" s="125"/>
      <c r="Z16" s="125"/>
      <c r="AA16" s="125"/>
      <c r="AB16" s="125"/>
      <c r="AC16" s="125"/>
      <c r="AD16" s="125"/>
      <c r="AE16" s="125"/>
      <c r="AF16" s="125"/>
      <c r="AG16" s="125"/>
      <c r="AH16" s="125"/>
      <c r="AI16" s="125"/>
      <c r="AJ16" s="125"/>
      <c r="AK16" s="125"/>
      <c r="AL16" s="125"/>
      <c r="AM16" s="125"/>
      <c r="AN16" s="125"/>
      <c r="AO16" s="125"/>
      <c r="AP16" s="125"/>
      <c r="AQ16" s="125"/>
      <c r="AR16" s="125"/>
      <c r="AS16" s="85"/>
    </row>
    <row r="17" spans="1:45" x14ac:dyDescent="0.35">
      <c r="A17" s="125"/>
      <c r="B17" s="125"/>
      <c r="C17" s="125"/>
      <c r="D17" s="125"/>
      <c r="E17" s="125"/>
      <c r="F17" s="125"/>
      <c r="G17" s="125"/>
      <c r="H17" s="125"/>
      <c r="I17" s="125"/>
      <c r="J17" s="125"/>
      <c r="K17" s="125"/>
      <c r="L17" s="125"/>
      <c r="M17" s="125"/>
      <c r="N17" s="125"/>
      <c r="O17" s="125"/>
      <c r="P17" s="125"/>
      <c r="Q17" s="125"/>
      <c r="R17" s="125"/>
      <c r="S17" s="125"/>
      <c r="T17" s="125"/>
      <c r="U17" s="125"/>
      <c r="V17" s="125"/>
      <c r="W17" s="125"/>
      <c r="X17" s="125"/>
      <c r="Y17" s="125"/>
      <c r="Z17" s="125"/>
      <c r="AA17" s="125"/>
      <c r="AB17" s="125"/>
      <c r="AC17" s="125"/>
      <c r="AD17" s="125"/>
      <c r="AE17" s="125"/>
      <c r="AF17" s="125"/>
      <c r="AG17" s="125"/>
      <c r="AH17" s="125"/>
      <c r="AI17" s="125"/>
      <c r="AJ17" s="125"/>
      <c r="AK17" s="125"/>
      <c r="AL17" s="125"/>
      <c r="AM17" s="125"/>
      <c r="AN17" s="125"/>
      <c r="AO17" s="125"/>
      <c r="AP17" s="125"/>
      <c r="AQ17" s="125"/>
      <c r="AR17" s="125"/>
      <c r="AS17" s="85"/>
    </row>
    <row r="18" spans="1:45" x14ac:dyDescent="0.35">
      <c r="A18" s="125"/>
      <c r="B18" s="125"/>
      <c r="C18" s="125"/>
      <c r="D18" s="125"/>
      <c r="E18" s="125"/>
      <c r="F18" s="125"/>
      <c r="G18" s="125"/>
      <c r="H18" s="125"/>
      <c r="I18" s="125"/>
      <c r="J18" s="125"/>
      <c r="K18" s="125"/>
      <c r="L18" s="125"/>
      <c r="M18" s="125"/>
      <c r="N18" s="125"/>
      <c r="O18" s="125"/>
      <c r="P18" s="125"/>
      <c r="Q18" s="125"/>
      <c r="R18" s="125"/>
      <c r="S18" s="125"/>
      <c r="T18" s="125"/>
      <c r="U18" s="125"/>
      <c r="V18" s="125"/>
      <c r="W18" s="125"/>
      <c r="X18" s="125"/>
      <c r="Y18" s="125"/>
      <c r="Z18" s="125"/>
      <c r="AA18" s="125"/>
      <c r="AB18" s="125"/>
      <c r="AC18" s="125"/>
      <c r="AD18" s="125"/>
      <c r="AE18" s="125"/>
      <c r="AF18" s="125"/>
      <c r="AG18" s="125"/>
      <c r="AH18" s="125"/>
      <c r="AI18" s="125"/>
      <c r="AJ18" s="125"/>
      <c r="AK18" s="125"/>
      <c r="AL18" s="125"/>
      <c r="AM18" s="125"/>
      <c r="AN18" s="125"/>
      <c r="AO18" s="125"/>
      <c r="AP18" s="125"/>
      <c r="AQ18" s="125"/>
      <c r="AR18" s="125"/>
      <c r="AS18" s="85"/>
    </row>
    <row r="19" spans="1:45" x14ac:dyDescent="0.35">
      <c r="A19" s="125"/>
      <c r="B19" s="125"/>
      <c r="C19" s="125"/>
      <c r="D19" s="125"/>
      <c r="E19" s="125"/>
      <c r="F19" s="125"/>
      <c r="G19" s="125"/>
      <c r="H19" s="125"/>
      <c r="I19" s="125"/>
      <c r="J19" s="125"/>
      <c r="K19" s="125"/>
      <c r="L19" s="125"/>
      <c r="M19" s="125"/>
      <c r="N19" s="125"/>
      <c r="O19" s="125"/>
      <c r="P19" s="125"/>
      <c r="Q19" s="125"/>
      <c r="R19" s="125"/>
      <c r="S19" s="125"/>
      <c r="T19" s="125"/>
      <c r="U19" s="125"/>
      <c r="V19" s="125"/>
      <c r="W19" s="125"/>
      <c r="X19" s="125"/>
      <c r="Y19" s="125"/>
      <c r="Z19" s="125"/>
      <c r="AA19" s="125"/>
      <c r="AB19" s="125"/>
      <c r="AC19" s="125"/>
      <c r="AD19" s="125"/>
      <c r="AE19" s="125"/>
      <c r="AF19" s="125"/>
      <c r="AG19" s="125"/>
      <c r="AH19" s="125"/>
      <c r="AI19" s="125"/>
      <c r="AJ19" s="125"/>
      <c r="AK19" s="125"/>
      <c r="AL19" s="125"/>
      <c r="AM19" s="125"/>
      <c r="AN19" s="125"/>
      <c r="AO19" s="125"/>
      <c r="AP19" s="125"/>
      <c r="AQ19" s="125"/>
      <c r="AR19" s="125"/>
      <c r="AS19" s="85"/>
    </row>
    <row r="20" spans="1:45" x14ac:dyDescent="0.35">
      <c r="A20" s="125"/>
      <c r="B20" s="125"/>
      <c r="C20" s="125"/>
      <c r="D20" s="125"/>
      <c r="E20" s="125"/>
      <c r="F20" s="125"/>
      <c r="G20" s="125"/>
      <c r="H20" s="125"/>
      <c r="I20" s="125"/>
      <c r="J20" s="125"/>
      <c r="K20" s="125"/>
      <c r="L20" s="125"/>
      <c r="M20" s="125"/>
      <c r="N20" s="125"/>
      <c r="O20" s="125"/>
      <c r="P20" s="125"/>
      <c r="Q20" s="125"/>
      <c r="R20" s="125"/>
      <c r="S20" s="125"/>
      <c r="T20" s="125"/>
      <c r="U20" s="125"/>
      <c r="V20" s="125"/>
      <c r="W20" s="125"/>
      <c r="X20" s="125"/>
      <c r="Y20" s="125"/>
      <c r="Z20" s="125"/>
      <c r="AA20" s="125"/>
      <c r="AB20" s="125"/>
      <c r="AC20" s="125"/>
      <c r="AD20" s="125"/>
      <c r="AE20" s="125"/>
      <c r="AF20" s="125"/>
      <c r="AG20" s="125"/>
      <c r="AH20" s="125"/>
      <c r="AI20" s="125"/>
      <c r="AJ20" s="125"/>
      <c r="AK20" s="125"/>
      <c r="AL20" s="125"/>
      <c r="AM20" s="125"/>
      <c r="AN20" s="125"/>
      <c r="AO20" s="125"/>
      <c r="AP20" s="125"/>
      <c r="AQ20" s="125"/>
      <c r="AR20" s="125"/>
      <c r="AS20" s="85"/>
    </row>
    <row r="21" spans="1:45" x14ac:dyDescent="0.35">
      <c r="A21" s="125"/>
      <c r="B21" s="125"/>
      <c r="C21" s="125"/>
      <c r="D21" s="125"/>
      <c r="E21" s="125"/>
      <c r="F21" s="125"/>
      <c r="G21" s="125"/>
      <c r="H21" s="125"/>
      <c r="I21" s="125"/>
      <c r="J21" s="125"/>
      <c r="K21" s="125"/>
      <c r="L21" s="125"/>
      <c r="M21" s="125"/>
      <c r="N21" s="125"/>
      <c r="O21" s="125"/>
      <c r="P21" s="125"/>
      <c r="Q21" s="125"/>
      <c r="R21" s="125"/>
      <c r="S21" s="125"/>
      <c r="T21" s="125"/>
      <c r="U21" s="125"/>
      <c r="V21" s="125"/>
      <c r="W21" s="125"/>
      <c r="X21" s="125"/>
      <c r="Y21" s="125"/>
      <c r="Z21" s="125"/>
      <c r="AA21" s="125"/>
      <c r="AB21" s="125"/>
      <c r="AC21" s="125"/>
      <c r="AD21" s="125"/>
      <c r="AE21" s="125"/>
      <c r="AF21" s="125"/>
      <c r="AG21" s="125"/>
      <c r="AH21" s="125"/>
      <c r="AI21" s="125"/>
      <c r="AJ21" s="125"/>
      <c r="AK21" s="125"/>
      <c r="AL21" s="125"/>
      <c r="AM21" s="125"/>
      <c r="AN21" s="125"/>
      <c r="AO21" s="125"/>
      <c r="AP21" s="125"/>
      <c r="AQ21" s="125"/>
      <c r="AR21" s="125"/>
      <c r="AS21" s="85"/>
    </row>
    <row r="22" spans="1:45" x14ac:dyDescent="0.35">
      <c r="A22" s="125"/>
      <c r="B22" s="125"/>
      <c r="C22" s="125"/>
      <c r="D22" s="125"/>
      <c r="E22" s="125"/>
      <c r="F22" s="125"/>
      <c r="G22" s="125"/>
      <c r="H22" s="125"/>
      <c r="I22" s="125"/>
      <c r="J22" s="125"/>
      <c r="K22" s="125"/>
      <c r="L22" s="125"/>
      <c r="M22" s="125"/>
      <c r="N22" s="125"/>
      <c r="O22" s="125"/>
      <c r="P22" s="125"/>
      <c r="Q22" s="125"/>
      <c r="R22" s="125"/>
      <c r="S22" s="125"/>
      <c r="T22" s="125"/>
      <c r="U22" s="125"/>
      <c r="V22" s="125"/>
      <c r="W22" s="125"/>
      <c r="X22" s="125"/>
      <c r="Y22" s="125"/>
      <c r="Z22" s="125"/>
      <c r="AA22" s="125"/>
      <c r="AB22" s="125"/>
      <c r="AC22" s="125"/>
      <c r="AD22" s="125"/>
      <c r="AE22" s="125"/>
      <c r="AF22" s="125"/>
      <c r="AG22" s="125"/>
      <c r="AH22" s="125"/>
      <c r="AI22" s="125"/>
      <c r="AJ22" s="125"/>
      <c r="AK22" s="125"/>
      <c r="AL22" s="125"/>
      <c r="AM22" s="125"/>
      <c r="AN22" s="125"/>
      <c r="AO22" s="125"/>
      <c r="AP22" s="125"/>
      <c r="AQ22" s="125"/>
      <c r="AR22" s="125"/>
      <c r="AS22" s="85"/>
    </row>
    <row r="23" spans="1:45" x14ac:dyDescent="0.35">
      <c r="A23" s="125"/>
      <c r="B23" s="125"/>
      <c r="C23" s="125"/>
      <c r="D23" s="125"/>
      <c r="E23" s="125"/>
      <c r="F23" s="125"/>
      <c r="G23" s="125"/>
      <c r="H23" s="125"/>
      <c r="I23" s="125"/>
      <c r="J23" s="125"/>
      <c r="K23" s="125"/>
      <c r="L23" s="125"/>
      <c r="M23" s="125"/>
      <c r="N23" s="125"/>
      <c r="O23" s="125"/>
      <c r="P23" s="125"/>
      <c r="Q23" s="125"/>
      <c r="R23" s="125"/>
      <c r="S23" s="125"/>
      <c r="T23" s="125"/>
      <c r="U23" s="125"/>
      <c r="V23" s="125"/>
      <c r="W23" s="125"/>
      <c r="X23" s="125"/>
      <c r="Y23" s="125"/>
      <c r="Z23" s="125"/>
      <c r="AA23" s="125"/>
      <c r="AB23" s="125"/>
      <c r="AC23" s="125"/>
      <c r="AD23" s="125"/>
      <c r="AE23" s="125"/>
      <c r="AF23" s="125"/>
      <c r="AG23" s="125"/>
      <c r="AH23" s="125"/>
      <c r="AI23" s="125"/>
      <c r="AJ23" s="125"/>
      <c r="AK23" s="125"/>
      <c r="AL23" s="125"/>
      <c r="AM23" s="125"/>
      <c r="AN23" s="125"/>
      <c r="AO23" s="125"/>
      <c r="AP23" s="125"/>
      <c r="AQ23" s="125"/>
      <c r="AR23" s="125"/>
      <c r="AS23" s="85"/>
    </row>
    <row r="24" spans="1:45" x14ac:dyDescent="0.35">
      <c r="A24" s="125"/>
      <c r="B24" s="125"/>
      <c r="C24" s="125"/>
      <c r="D24" s="125"/>
      <c r="E24" s="125"/>
      <c r="F24" s="125"/>
      <c r="G24" s="125"/>
      <c r="H24" s="125"/>
      <c r="I24" s="125"/>
      <c r="J24" s="125"/>
      <c r="K24" s="125"/>
      <c r="L24" s="125"/>
      <c r="M24" s="125"/>
      <c r="N24" s="125"/>
      <c r="O24" s="125"/>
      <c r="P24" s="125"/>
      <c r="Q24" s="125"/>
      <c r="R24" s="125"/>
      <c r="S24" s="125"/>
      <c r="T24" s="125"/>
      <c r="U24" s="125"/>
      <c r="V24" s="125"/>
      <c r="W24" s="125"/>
      <c r="X24" s="125"/>
      <c r="Y24" s="125"/>
      <c r="Z24" s="125"/>
      <c r="AA24" s="125"/>
      <c r="AB24" s="125"/>
      <c r="AC24" s="125"/>
      <c r="AD24" s="125"/>
      <c r="AE24" s="125"/>
      <c r="AF24" s="125"/>
      <c r="AG24" s="125"/>
      <c r="AH24" s="125"/>
      <c r="AI24" s="125"/>
      <c r="AJ24" s="125"/>
      <c r="AK24" s="125"/>
      <c r="AL24" s="125"/>
      <c r="AM24" s="125"/>
      <c r="AN24" s="125"/>
      <c r="AO24" s="125"/>
      <c r="AP24" s="125"/>
      <c r="AQ24" s="125"/>
      <c r="AR24" s="125"/>
      <c r="AS24" s="85"/>
    </row>
    <row r="25" spans="1:45" x14ac:dyDescent="0.35">
      <c r="A25" s="125"/>
      <c r="B25" s="125"/>
      <c r="C25" s="125"/>
      <c r="D25" s="125"/>
      <c r="E25" s="125"/>
      <c r="F25" s="125"/>
      <c r="G25" s="125"/>
      <c r="H25" s="125"/>
      <c r="I25" s="125"/>
      <c r="J25" s="125"/>
      <c r="K25" s="125"/>
      <c r="L25" s="125"/>
      <c r="M25" s="125"/>
      <c r="N25" s="125"/>
      <c r="O25" s="125"/>
      <c r="P25" s="125"/>
      <c r="Q25" s="125"/>
      <c r="R25" s="125"/>
      <c r="S25" s="125"/>
      <c r="T25" s="125"/>
      <c r="U25" s="125"/>
      <c r="V25" s="125"/>
      <c r="W25" s="125"/>
      <c r="X25" s="125"/>
      <c r="Y25" s="125"/>
      <c r="Z25" s="125"/>
      <c r="AA25" s="125"/>
      <c r="AB25" s="125"/>
      <c r="AC25" s="125"/>
      <c r="AD25" s="125"/>
      <c r="AE25" s="125"/>
      <c r="AF25" s="125"/>
      <c r="AG25" s="125"/>
      <c r="AH25" s="125"/>
      <c r="AI25" s="125"/>
      <c r="AJ25" s="125"/>
      <c r="AK25" s="125"/>
      <c r="AL25" s="125"/>
      <c r="AM25" s="125"/>
      <c r="AN25" s="125"/>
      <c r="AO25" s="125"/>
      <c r="AP25" s="125"/>
      <c r="AQ25" s="125"/>
      <c r="AR25" s="125"/>
      <c r="AS25" s="85"/>
    </row>
    <row r="26" spans="1:45" x14ac:dyDescent="0.35">
      <c r="A26" s="125"/>
      <c r="B26" s="125"/>
      <c r="C26" s="125"/>
      <c r="D26" s="125"/>
      <c r="E26" s="125"/>
      <c r="F26" s="125"/>
      <c r="G26" s="125"/>
      <c r="H26" s="125"/>
      <c r="I26" s="125"/>
      <c r="J26" s="125"/>
      <c r="K26" s="125"/>
      <c r="L26" s="125"/>
      <c r="M26" s="125"/>
      <c r="N26" s="125"/>
      <c r="O26" s="125"/>
      <c r="P26" s="125"/>
      <c r="Q26" s="125"/>
      <c r="R26" s="125"/>
      <c r="S26" s="125"/>
      <c r="T26" s="125"/>
      <c r="U26" s="125"/>
      <c r="V26" s="125"/>
      <c r="W26" s="125"/>
      <c r="X26" s="125"/>
      <c r="Y26" s="125"/>
      <c r="Z26" s="125"/>
      <c r="AA26" s="125"/>
      <c r="AB26" s="125"/>
      <c r="AC26" s="125"/>
      <c r="AD26" s="125"/>
      <c r="AE26" s="125"/>
      <c r="AF26" s="125"/>
      <c r="AG26" s="125"/>
      <c r="AH26" s="125"/>
      <c r="AI26" s="125"/>
      <c r="AJ26" s="125"/>
      <c r="AK26" s="125"/>
      <c r="AL26" s="125"/>
      <c r="AM26" s="125"/>
      <c r="AN26" s="125"/>
      <c r="AO26" s="125"/>
      <c r="AP26" s="125"/>
      <c r="AQ26" s="125"/>
      <c r="AR26" s="125"/>
      <c r="AS26" s="85"/>
    </row>
    <row r="27" spans="1:45" x14ac:dyDescent="0.35">
      <c r="A27" s="125"/>
      <c r="B27" s="125"/>
      <c r="C27" s="125"/>
      <c r="D27" s="125"/>
      <c r="E27" s="125"/>
      <c r="F27" s="125"/>
      <c r="G27" s="125"/>
      <c r="H27" s="125"/>
      <c r="I27" s="125"/>
      <c r="J27" s="125"/>
      <c r="K27" s="125"/>
      <c r="L27" s="125"/>
      <c r="M27" s="125"/>
      <c r="N27" s="125"/>
      <c r="O27" s="125"/>
      <c r="P27" s="125"/>
      <c r="Q27" s="125"/>
      <c r="R27" s="125"/>
      <c r="S27" s="125"/>
      <c r="T27" s="125"/>
      <c r="U27" s="125"/>
      <c r="V27" s="125"/>
      <c r="W27" s="125"/>
      <c r="X27" s="125"/>
      <c r="Y27" s="125"/>
      <c r="Z27" s="125"/>
      <c r="AA27" s="125"/>
      <c r="AB27" s="125"/>
      <c r="AC27" s="125"/>
      <c r="AD27" s="125"/>
      <c r="AE27" s="125"/>
      <c r="AF27" s="125"/>
      <c r="AG27" s="125"/>
      <c r="AH27" s="125"/>
      <c r="AI27" s="125"/>
      <c r="AJ27" s="125"/>
      <c r="AK27" s="125"/>
      <c r="AL27" s="125"/>
      <c r="AM27" s="125"/>
      <c r="AN27" s="125"/>
      <c r="AO27" s="125"/>
      <c r="AP27" s="125"/>
      <c r="AQ27" s="125"/>
      <c r="AR27" s="125"/>
      <c r="AS27" s="85"/>
    </row>
    <row r="28" spans="1:45" x14ac:dyDescent="0.35">
      <c r="A28" s="125"/>
      <c r="B28" s="125"/>
      <c r="C28" s="125"/>
      <c r="D28" s="125"/>
      <c r="E28" s="125"/>
      <c r="F28" s="125"/>
      <c r="G28" s="125"/>
      <c r="H28" s="125"/>
      <c r="I28" s="125"/>
      <c r="J28" s="125"/>
      <c r="K28" s="125"/>
      <c r="L28" s="125"/>
      <c r="M28" s="125"/>
      <c r="N28" s="125"/>
      <c r="O28" s="125"/>
      <c r="P28" s="125"/>
      <c r="Q28" s="125"/>
      <c r="R28" s="125"/>
      <c r="S28" s="125"/>
      <c r="T28" s="125"/>
      <c r="U28" s="125"/>
      <c r="V28" s="125"/>
      <c r="W28" s="125"/>
      <c r="X28" s="125"/>
      <c r="Y28" s="125"/>
      <c r="Z28" s="125"/>
      <c r="AA28" s="125"/>
      <c r="AB28" s="125"/>
      <c r="AC28" s="125"/>
      <c r="AD28" s="125"/>
      <c r="AE28" s="125"/>
      <c r="AF28" s="125"/>
      <c r="AG28" s="125"/>
      <c r="AH28" s="125"/>
      <c r="AI28" s="125"/>
      <c r="AJ28" s="125"/>
      <c r="AK28" s="125"/>
      <c r="AL28" s="125"/>
      <c r="AM28" s="125"/>
      <c r="AN28" s="125"/>
      <c r="AO28" s="125"/>
      <c r="AP28" s="125"/>
      <c r="AQ28" s="125"/>
      <c r="AR28" s="125"/>
      <c r="AS28" s="85"/>
    </row>
    <row r="29" spans="1:45" x14ac:dyDescent="0.35">
      <c r="A29" s="125"/>
      <c r="B29" s="125"/>
      <c r="C29" s="125"/>
      <c r="D29" s="125"/>
      <c r="E29" s="125"/>
      <c r="F29" s="125"/>
      <c r="G29" s="125"/>
      <c r="H29" s="125"/>
      <c r="I29" s="125"/>
      <c r="J29" s="125"/>
      <c r="K29" s="125"/>
      <c r="L29" s="125"/>
      <c r="M29" s="125"/>
      <c r="N29" s="125"/>
      <c r="O29" s="125"/>
      <c r="P29" s="125"/>
      <c r="Q29" s="125"/>
      <c r="R29" s="125"/>
      <c r="S29" s="125"/>
      <c r="T29" s="125"/>
      <c r="U29" s="125"/>
      <c r="V29" s="125"/>
      <c r="W29" s="125"/>
      <c r="X29" s="125"/>
      <c r="Y29" s="125"/>
      <c r="Z29" s="125"/>
      <c r="AA29" s="125"/>
      <c r="AB29" s="125"/>
      <c r="AC29" s="125"/>
      <c r="AD29" s="125"/>
      <c r="AE29" s="125"/>
      <c r="AF29" s="125"/>
      <c r="AG29" s="125"/>
      <c r="AH29" s="125"/>
      <c r="AI29" s="125"/>
      <c r="AJ29" s="125"/>
      <c r="AK29" s="125"/>
      <c r="AL29" s="125"/>
      <c r="AM29" s="125"/>
      <c r="AN29" s="125"/>
      <c r="AO29" s="125"/>
      <c r="AP29" s="125"/>
      <c r="AQ29" s="125"/>
      <c r="AR29" s="125"/>
      <c r="AS29" s="85"/>
    </row>
    <row r="30" spans="1:45" x14ac:dyDescent="0.35">
      <c r="A30" s="125"/>
      <c r="B30" s="125"/>
      <c r="C30" s="125"/>
      <c r="D30" s="125"/>
      <c r="E30" s="125"/>
      <c r="F30" s="125"/>
      <c r="G30" s="125"/>
      <c r="H30" s="125"/>
      <c r="I30" s="125"/>
      <c r="J30" s="125"/>
      <c r="K30" s="125"/>
      <c r="L30" s="125"/>
      <c r="M30" s="125"/>
      <c r="N30" s="125"/>
      <c r="O30" s="125"/>
      <c r="P30" s="125"/>
      <c r="Q30" s="125"/>
      <c r="R30" s="125"/>
      <c r="S30" s="125"/>
      <c r="T30" s="125"/>
      <c r="U30" s="125"/>
      <c r="V30" s="125"/>
      <c r="W30" s="125"/>
      <c r="X30" s="125"/>
      <c r="Y30" s="125"/>
      <c r="Z30" s="125"/>
      <c r="AA30" s="125"/>
      <c r="AB30" s="125"/>
      <c r="AC30" s="125"/>
      <c r="AD30" s="125"/>
      <c r="AE30" s="125"/>
      <c r="AF30" s="125"/>
      <c r="AG30" s="125"/>
      <c r="AH30" s="125"/>
      <c r="AI30" s="125"/>
      <c r="AJ30" s="125"/>
      <c r="AK30" s="125"/>
      <c r="AL30" s="125"/>
      <c r="AM30" s="125"/>
      <c r="AN30" s="125"/>
      <c r="AO30" s="125"/>
      <c r="AP30" s="125"/>
      <c r="AQ30" s="125"/>
      <c r="AR30" s="125"/>
      <c r="AS30" s="85"/>
    </row>
    <row r="31" spans="1:45" x14ac:dyDescent="0.35">
      <c r="A31" s="125"/>
      <c r="B31" s="125"/>
      <c r="C31" s="125"/>
      <c r="D31" s="125"/>
      <c r="E31" s="125"/>
      <c r="F31" s="125"/>
      <c r="G31" s="125"/>
      <c r="H31" s="125"/>
      <c r="I31" s="125"/>
      <c r="J31" s="125"/>
      <c r="K31" s="125"/>
      <c r="L31" s="125"/>
      <c r="M31" s="125"/>
      <c r="N31" s="125"/>
      <c r="O31" s="125"/>
      <c r="P31" s="125"/>
      <c r="Q31" s="125"/>
      <c r="R31" s="125"/>
      <c r="S31" s="125"/>
      <c r="T31" s="125"/>
      <c r="U31" s="125"/>
      <c r="V31" s="125"/>
      <c r="W31" s="125"/>
      <c r="X31" s="125"/>
      <c r="Y31" s="125"/>
      <c r="Z31" s="125"/>
      <c r="AA31" s="125"/>
      <c r="AB31" s="125"/>
      <c r="AC31" s="125"/>
      <c r="AD31" s="125"/>
      <c r="AE31" s="125"/>
      <c r="AF31" s="125"/>
      <c r="AG31" s="125"/>
      <c r="AH31" s="125"/>
      <c r="AI31" s="125"/>
      <c r="AJ31" s="125"/>
      <c r="AK31" s="125"/>
      <c r="AL31" s="125"/>
      <c r="AM31" s="125"/>
      <c r="AN31" s="125"/>
      <c r="AO31" s="125"/>
      <c r="AP31" s="125"/>
      <c r="AQ31" s="125"/>
      <c r="AR31" s="125"/>
      <c r="AS31" s="85"/>
    </row>
    <row r="32" spans="1:45" x14ac:dyDescent="0.35">
      <c r="A32" s="125"/>
      <c r="B32" s="125"/>
      <c r="C32" s="125"/>
      <c r="D32" s="125"/>
      <c r="E32" s="125"/>
      <c r="F32" s="125"/>
      <c r="G32" s="125"/>
      <c r="H32" s="125"/>
      <c r="I32" s="125"/>
      <c r="J32" s="125"/>
      <c r="K32" s="125"/>
      <c r="L32" s="125"/>
      <c r="M32" s="125"/>
      <c r="N32" s="125"/>
      <c r="O32" s="125"/>
      <c r="P32" s="125"/>
      <c r="Q32" s="125"/>
      <c r="R32" s="125"/>
      <c r="S32" s="125"/>
      <c r="T32" s="125"/>
      <c r="U32" s="125"/>
      <c r="V32" s="125"/>
      <c r="W32" s="125"/>
      <c r="X32" s="125"/>
      <c r="Y32" s="125"/>
      <c r="Z32" s="125"/>
      <c r="AA32" s="125"/>
      <c r="AB32" s="125"/>
      <c r="AC32" s="125"/>
      <c r="AD32" s="125"/>
      <c r="AE32" s="125"/>
      <c r="AF32" s="125"/>
      <c r="AG32" s="125"/>
      <c r="AH32" s="125"/>
      <c r="AI32" s="125"/>
      <c r="AJ32" s="125"/>
      <c r="AK32" s="125"/>
      <c r="AL32" s="125"/>
      <c r="AM32" s="125"/>
      <c r="AN32" s="125"/>
      <c r="AO32" s="125"/>
      <c r="AP32" s="125"/>
      <c r="AQ32" s="125"/>
      <c r="AR32" s="125"/>
      <c r="AS32" s="85"/>
    </row>
    <row r="33" spans="1:45" x14ac:dyDescent="0.35">
      <c r="A33" s="125"/>
      <c r="B33" s="125"/>
      <c r="C33" s="125"/>
      <c r="D33" s="125"/>
      <c r="E33" s="125"/>
      <c r="F33" s="125"/>
      <c r="G33" s="125"/>
      <c r="H33" s="125"/>
      <c r="I33" s="125"/>
      <c r="J33" s="125"/>
      <c r="K33" s="125"/>
      <c r="L33" s="125"/>
      <c r="M33" s="125"/>
      <c r="N33" s="125"/>
      <c r="O33" s="125"/>
      <c r="P33" s="125"/>
      <c r="Q33" s="125"/>
      <c r="R33" s="125"/>
      <c r="S33" s="125"/>
      <c r="T33" s="125"/>
      <c r="U33" s="125"/>
      <c r="V33" s="125"/>
      <c r="W33" s="125"/>
      <c r="X33" s="125"/>
      <c r="Y33" s="125"/>
      <c r="Z33" s="125"/>
      <c r="AA33" s="125"/>
      <c r="AB33" s="125"/>
      <c r="AC33" s="125"/>
      <c r="AD33" s="125"/>
      <c r="AE33" s="125"/>
      <c r="AF33" s="125"/>
      <c r="AG33" s="125"/>
      <c r="AH33" s="125"/>
      <c r="AI33" s="125"/>
      <c r="AJ33" s="125"/>
      <c r="AK33" s="125"/>
      <c r="AL33" s="125"/>
      <c r="AM33" s="125"/>
      <c r="AN33" s="125"/>
      <c r="AO33" s="125"/>
      <c r="AP33" s="125"/>
      <c r="AQ33" s="125"/>
      <c r="AR33" s="125"/>
      <c r="AS33" s="85"/>
    </row>
    <row r="34" spans="1:45" x14ac:dyDescent="0.35">
      <c r="A34" s="125"/>
      <c r="B34" s="125"/>
      <c r="C34" s="125"/>
      <c r="D34" s="125"/>
      <c r="E34" s="125"/>
      <c r="F34" s="125"/>
      <c r="G34" s="125"/>
      <c r="H34" s="125"/>
      <c r="I34" s="125"/>
      <c r="J34" s="125"/>
      <c r="K34" s="125"/>
      <c r="L34" s="125"/>
      <c r="M34" s="125"/>
      <c r="N34" s="125"/>
      <c r="O34" s="125"/>
      <c r="P34" s="125"/>
      <c r="Q34" s="125"/>
      <c r="R34" s="125"/>
      <c r="S34" s="125"/>
      <c r="T34" s="125"/>
      <c r="U34" s="125"/>
      <c r="V34" s="125"/>
      <c r="W34" s="125"/>
      <c r="X34" s="125"/>
      <c r="Y34" s="125"/>
      <c r="Z34" s="125"/>
      <c r="AA34" s="125"/>
      <c r="AB34" s="125"/>
      <c r="AC34" s="125"/>
      <c r="AD34" s="125"/>
      <c r="AE34" s="125"/>
      <c r="AF34" s="125"/>
      <c r="AG34" s="125"/>
      <c r="AH34" s="125"/>
      <c r="AI34" s="125"/>
      <c r="AJ34" s="125"/>
      <c r="AK34" s="125"/>
      <c r="AL34" s="125"/>
      <c r="AM34" s="125"/>
      <c r="AN34" s="125"/>
      <c r="AO34" s="125"/>
      <c r="AP34" s="125"/>
      <c r="AQ34" s="125"/>
      <c r="AR34" s="125"/>
      <c r="AS34" s="85"/>
    </row>
    <row r="35" spans="1:45" x14ac:dyDescent="0.35">
      <c r="A35" s="125"/>
      <c r="B35" s="125"/>
      <c r="C35" s="125"/>
      <c r="D35" s="125"/>
      <c r="E35" s="125"/>
      <c r="F35" s="125"/>
      <c r="G35" s="125"/>
      <c r="H35" s="125"/>
      <c r="I35" s="125"/>
      <c r="J35" s="125"/>
      <c r="K35" s="125"/>
      <c r="L35" s="125"/>
      <c r="M35" s="125"/>
      <c r="N35" s="125"/>
      <c r="O35" s="125"/>
      <c r="P35" s="125"/>
      <c r="Q35" s="125"/>
      <c r="R35" s="125"/>
      <c r="S35" s="125"/>
      <c r="T35" s="125"/>
      <c r="U35" s="125"/>
      <c r="V35" s="125"/>
      <c r="W35" s="125"/>
      <c r="X35" s="125"/>
      <c r="Y35" s="125"/>
      <c r="Z35" s="125"/>
      <c r="AA35" s="125"/>
      <c r="AB35" s="125"/>
      <c r="AC35" s="125"/>
      <c r="AD35" s="125"/>
      <c r="AE35" s="125"/>
      <c r="AF35" s="125"/>
      <c r="AG35" s="125"/>
      <c r="AH35" s="125"/>
      <c r="AI35" s="125"/>
      <c r="AJ35" s="125"/>
      <c r="AK35" s="125"/>
      <c r="AL35" s="125"/>
      <c r="AM35" s="125"/>
      <c r="AN35" s="125"/>
      <c r="AO35" s="125"/>
      <c r="AP35" s="125"/>
      <c r="AQ35" s="125"/>
      <c r="AR35" s="125"/>
      <c r="AS35" s="85"/>
    </row>
    <row r="36" spans="1:45" x14ac:dyDescent="0.35">
      <c r="A36" s="125"/>
      <c r="B36" s="125"/>
      <c r="C36" s="125"/>
      <c r="D36" s="125"/>
      <c r="E36" s="125"/>
      <c r="F36" s="125"/>
      <c r="G36" s="125"/>
      <c r="H36" s="125"/>
      <c r="I36" s="125"/>
      <c r="J36" s="125"/>
      <c r="K36" s="125"/>
      <c r="L36" s="125"/>
      <c r="M36" s="125"/>
      <c r="N36" s="125"/>
      <c r="O36" s="125"/>
      <c r="P36" s="125"/>
      <c r="Q36" s="125"/>
      <c r="R36" s="125"/>
      <c r="S36" s="125"/>
      <c r="T36" s="125"/>
      <c r="U36" s="125"/>
      <c r="V36" s="125"/>
      <c r="W36" s="125"/>
      <c r="X36" s="125"/>
      <c r="Y36" s="125"/>
      <c r="Z36" s="125"/>
      <c r="AA36" s="125"/>
      <c r="AB36" s="125"/>
      <c r="AC36" s="125"/>
      <c r="AD36" s="125"/>
      <c r="AE36" s="125"/>
      <c r="AF36" s="125"/>
      <c r="AG36" s="125"/>
      <c r="AH36" s="125"/>
      <c r="AI36" s="125"/>
      <c r="AJ36" s="125"/>
      <c r="AK36" s="125"/>
      <c r="AL36" s="125"/>
      <c r="AM36" s="125"/>
      <c r="AN36" s="125"/>
      <c r="AO36" s="125"/>
      <c r="AP36" s="125"/>
      <c r="AQ36" s="125"/>
      <c r="AR36" s="125"/>
      <c r="AS36" s="85"/>
    </row>
    <row r="37" spans="1:45" x14ac:dyDescent="0.35">
      <c r="A37" s="125"/>
      <c r="B37" s="125"/>
      <c r="C37" s="125"/>
      <c r="D37" s="125"/>
      <c r="E37" s="125"/>
      <c r="F37" s="125"/>
      <c r="G37" s="125"/>
      <c r="H37" s="125"/>
      <c r="I37" s="125"/>
      <c r="J37" s="125"/>
      <c r="K37" s="125"/>
      <c r="L37" s="125"/>
      <c r="M37" s="125"/>
      <c r="N37" s="125"/>
      <c r="O37" s="125"/>
      <c r="P37" s="125"/>
      <c r="Q37" s="125"/>
      <c r="R37" s="125"/>
      <c r="S37" s="125"/>
      <c r="T37" s="125"/>
      <c r="U37" s="125"/>
      <c r="V37" s="125"/>
      <c r="W37" s="125"/>
      <c r="X37" s="125"/>
      <c r="Y37" s="125"/>
      <c r="Z37" s="125"/>
      <c r="AA37" s="125"/>
      <c r="AB37" s="125"/>
      <c r="AC37" s="125"/>
      <c r="AD37" s="125"/>
      <c r="AE37" s="125"/>
      <c r="AF37" s="125"/>
      <c r="AG37" s="125"/>
      <c r="AH37" s="125"/>
      <c r="AI37" s="125"/>
      <c r="AJ37" s="125"/>
      <c r="AK37" s="125"/>
      <c r="AL37" s="125"/>
      <c r="AM37" s="125"/>
      <c r="AN37" s="125"/>
      <c r="AO37" s="125"/>
      <c r="AP37" s="125"/>
      <c r="AQ37" s="125"/>
      <c r="AR37" s="125"/>
      <c r="AS37" s="85"/>
    </row>
    <row r="38" spans="1:45" x14ac:dyDescent="0.35">
      <c r="A38" s="125"/>
      <c r="B38" s="125"/>
      <c r="C38" s="125"/>
      <c r="D38" s="125"/>
      <c r="E38" s="125"/>
      <c r="F38" s="125"/>
      <c r="G38" s="125"/>
      <c r="H38" s="125"/>
      <c r="I38" s="125"/>
      <c r="J38" s="125"/>
      <c r="K38" s="125"/>
      <c r="L38" s="125"/>
      <c r="M38" s="125"/>
      <c r="N38" s="125"/>
      <c r="O38" s="125"/>
      <c r="P38" s="125"/>
      <c r="Q38" s="125"/>
      <c r="R38" s="125"/>
      <c r="S38" s="125"/>
      <c r="T38" s="125"/>
      <c r="U38" s="125"/>
      <c r="V38" s="125"/>
      <c r="W38" s="125"/>
      <c r="X38" s="125"/>
      <c r="Y38" s="125"/>
      <c r="Z38" s="125"/>
      <c r="AA38" s="125"/>
      <c r="AB38" s="125"/>
      <c r="AC38" s="125"/>
      <c r="AD38" s="125"/>
      <c r="AE38" s="125"/>
      <c r="AF38" s="125"/>
      <c r="AG38" s="125"/>
      <c r="AH38" s="125"/>
      <c r="AI38" s="125"/>
      <c r="AJ38" s="125"/>
      <c r="AK38" s="125"/>
      <c r="AL38" s="125"/>
      <c r="AM38" s="125"/>
      <c r="AN38" s="125"/>
      <c r="AO38" s="125"/>
      <c r="AP38" s="125"/>
      <c r="AQ38" s="125"/>
      <c r="AR38" s="125"/>
      <c r="AS38" s="85"/>
    </row>
    <row r="39" spans="1:45" x14ac:dyDescent="0.35">
      <c r="A39" s="125"/>
      <c r="B39" s="125"/>
      <c r="C39" s="125"/>
      <c r="D39" s="125"/>
      <c r="E39" s="125"/>
      <c r="F39" s="125"/>
      <c r="G39" s="125"/>
      <c r="H39" s="125"/>
      <c r="I39" s="125"/>
      <c r="J39" s="125"/>
      <c r="K39" s="125"/>
      <c r="L39" s="125"/>
      <c r="M39" s="125"/>
      <c r="N39" s="125"/>
      <c r="O39" s="125"/>
      <c r="P39" s="125"/>
      <c r="Q39" s="125"/>
      <c r="R39" s="125"/>
      <c r="S39" s="125"/>
      <c r="T39" s="125"/>
      <c r="U39" s="125"/>
      <c r="V39" s="125"/>
      <c r="W39" s="125"/>
      <c r="X39" s="125"/>
      <c r="Y39" s="125"/>
      <c r="Z39" s="125"/>
      <c r="AA39" s="125"/>
      <c r="AB39" s="125"/>
      <c r="AC39" s="125"/>
      <c r="AD39" s="125"/>
      <c r="AE39" s="125"/>
      <c r="AF39" s="125"/>
      <c r="AG39" s="125"/>
      <c r="AH39" s="125"/>
      <c r="AI39" s="125"/>
      <c r="AJ39" s="125"/>
      <c r="AK39" s="125"/>
      <c r="AL39" s="125"/>
      <c r="AM39" s="125"/>
      <c r="AN39" s="125"/>
      <c r="AO39" s="125"/>
      <c r="AP39" s="125"/>
      <c r="AQ39" s="125"/>
      <c r="AR39" s="125"/>
      <c r="AS39" s="85"/>
    </row>
    <row r="40" spans="1:45" x14ac:dyDescent="0.35">
      <c r="A40" s="125"/>
      <c r="B40" s="125"/>
      <c r="C40" s="125"/>
      <c r="D40" s="125"/>
      <c r="E40" s="125"/>
      <c r="F40" s="125"/>
      <c r="G40" s="125"/>
      <c r="H40" s="125"/>
      <c r="I40" s="125"/>
      <c r="J40" s="125"/>
      <c r="K40" s="125"/>
      <c r="L40" s="125"/>
      <c r="M40" s="125"/>
      <c r="N40" s="125"/>
      <c r="O40" s="125"/>
      <c r="P40" s="125"/>
      <c r="Q40" s="125"/>
      <c r="R40" s="125"/>
      <c r="S40" s="125"/>
      <c r="T40" s="125"/>
      <c r="U40" s="125"/>
      <c r="V40" s="125"/>
      <c r="W40" s="125"/>
      <c r="X40" s="125"/>
      <c r="Y40" s="125"/>
      <c r="Z40" s="125"/>
      <c r="AA40" s="125"/>
      <c r="AB40" s="125"/>
      <c r="AC40" s="125"/>
      <c r="AD40" s="125"/>
      <c r="AE40" s="125"/>
      <c r="AF40" s="125"/>
      <c r="AG40" s="125"/>
      <c r="AH40" s="125"/>
      <c r="AI40" s="125"/>
      <c r="AJ40" s="125"/>
      <c r="AK40" s="125"/>
      <c r="AL40" s="125"/>
      <c r="AM40" s="125"/>
      <c r="AN40" s="125"/>
      <c r="AO40" s="125"/>
      <c r="AP40" s="125"/>
      <c r="AQ40" s="125"/>
      <c r="AR40" s="125"/>
      <c r="AS40" s="85"/>
    </row>
    <row r="41" spans="1:45" x14ac:dyDescent="0.35">
      <c r="A41" s="125"/>
      <c r="B41" s="125"/>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25"/>
      <c r="AF41" s="125"/>
      <c r="AG41" s="125"/>
      <c r="AH41" s="125"/>
      <c r="AI41" s="125"/>
      <c r="AJ41" s="125"/>
      <c r="AK41" s="125"/>
      <c r="AL41" s="125"/>
      <c r="AM41" s="125"/>
      <c r="AN41" s="125"/>
      <c r="AO41" s="125"/>
      <c r="AP41" s="125"/>
      <c r="AQ41" s="125"/>
      <c r="AR41" s="125"/>
      <c r="AS41" s="85"/>
    </row>
    <row r="42" spans="1:45" x14ac:dyDescent="0.35">
      <c r="A42" s="125"/>
      <c r="B42" s="125"/>
      <c r="C42" s="125"/>
      <c r="D42" s="125"/>
      <c r="E42" s="125"/>
      <c r="F42" s="125"/>
      <c r="G42" s="125"/>
      <c r="H42" s="125"/>
      <c r="I42" s="125"/>
      <c r="J42" s="125"/>
      <c r="K42" s="125"/>
      <c r="L42" s="125"/>
      <c r="M42" s="125"/>
      <c r="N42" s="125"/>
      <c r="O42" s="125"/>
      <c r="P42" s="125"/>
      <c r="Q42" s="125"/>
      <c r="R42" s="125"/>
      <c r="S42" s="125"/>
      <c r="T42" s="125"/>
      <c r="U42" s="125"/>
      <c r="V42" s="125"/>
      <c r="W42" s="125"/>
      <c r="X42" s="125"/>
      <c r="Y42" s="125"/>
      <c r="Z42" s="125"/>
      <c r="AA42" s="125"/>
      <c r="AB42" s="125"/>
      <c r="AC42" s="125"/>
      <c r="AD42" s="125"/>
      <c r="AE42" s="125"/>
      <c r="AF42" s="125"/>
      <c r="AG42" s="125"/>
      <c r="AH42" s="125"/>
      <c r="AI42" s="125"/>
      <c r="AJ42" s="125"/>
      <c r="AK42" s="125"/>
      <c r="AL42" s="125"/>
      <c r="AM42" s="125"/>
      <c r="AN42" s="125"/>
      <c r="AO42" s="125"/>
      <c r="AP42" s="125"/>
      <c r="AQ42" s="125"/>
      <c r="AR42" s="125"/>
      <c r="AS42" s="85"/>
    </row>
    <row r="43" spans="1:45" x14ac:dyDescent="0.35">
      <c r="A43" s="125"/>
      <c r="B43" s="125"/>
      <c r="C43" s="125"/>
      <c r="D43" s="125"/>
      <c r="E43" s="125"/>
      <c r="F43" s="125"/>
      <c r="G43" s="125"/>
      <c r="H43" s="125"/>
      <c r="I43" s="125"/>
      <c r="J43" s="125"/>
      <c r="K43" s="125"/>
      <c r="L43" s="125"/>
      <c r="M43" s="125"/>
      <c r="N43" s="125"/>
      <c r="O43" s="125"/>
      <c r="P43" s="125"/>
      <c r="Q43" s="125"/>
      <c r="R43" s="125"/>
      <c r="S43" s="125"/>
      <c r="T43" s="125"/>
      <c r="U43" s="125"/>
      <c r="V43" s="125"/>
      <c r="W43" s="125"/>
      <c r="X43" s="125"/>
      <c r="Y43" s="125"/>
      <c r="Z43" s="125"/>
      <c r="AA43" s="125"/>
      <c r="AB43" s="125"/>
      <c r="AC43" s="125"/>
      <c r="AD43" s="125"/>
      <c r="AE43" s="125"/>
      <c r="AF43" s="125"/>
      <c r="AG43" s="125"/>
      <c r="AH43" s="125"/>
      <c r="AI43" s="125"/>
      <c r="AJ43" s="125"/>
      <c r="AK43" s="125"/>
      <c r="AL43" s="125"/>
      <c r="AM43" s="125"/>
      <c r="AN43" s="125"/>
      <c r="AO43" s="125"/>
      <c r="AP43" s="125"/>
      <c r="AQ43" s="125"/>
      <c r="AR43" s="125"/>
      <c r="AS43" s="85"/>
    </row>
    <row r="44" spans="1:45" x14ac:dyDescent="0.35">
      <c r="A44" s="125"/>
      <c r="B44" s="125"/>
      <c r="C44" s="125"/>
      <c r="D44" s="125"/>
      <c r="E44" s="125"/>
      <c r="F44" s="125"/>
      <c r="G44" s="125"/>
      <c r="H44" s="125"/>
      <c r="I44" s="125"/>
      <c r="J44" s="125"/>
      <c r="K44" s="125"/>
      <c r="L44" s="125"/>
      <c r="M44" s="125"/>
      <c r="N44" s="125"/>
      <c r="O44" s="125"/>
      <c r="P44" s="125"/>
      <c r="Q44" s="125"/>
      <c r="R44" s="125"/>
      <c r="S44" s="125"/>
      <c r="T44" s="125"/>
      <c r="U44" s="125"/>
      <c r="V44" s="125"/>
      <c r="W44" s="125"/>
      <c r="X44" s="125"/>
      <c r="Y44" s="125"/>
      <c r="Z44" s="125"/>
      <c r="AA44" s="125"/>
      <c r="AB44" s="125"/>
      <c r="AC44" s="125"/>
      <c r="AD44" s="125"/>
      <c r="AE44" s="125"/>
      <c r="AF44" s="125"/>
      <c r="AG44" s="125"/>
      <c r="AH44" s="125"/>
      <c r="AI44" s="125"/>
      <c r="AJ44" s="125"/>
      <c r="AK44" s="125"/>
      <c r="AL44" s="125"/>
      <c r="AM44" s="125"/>
      <c r="AN44" s="125"/>
      <c r="AO44" s="125"/>
      <c r="AP44" s="125"/>
      <c r="AQ44" s="125"/>
      <c r="AR44" s="125"/>
      <c r="AS44" s="85"/>
    </row>
    <row r="45" spans="1:45" x14ac:dyDescent="0.35">
      <c r="A45" s="125"/>
      <c r="B45" s="125"/>
      <c r="C45" s="125"/>
      <c r="D45" s="125"/>
      <c r="E45" s="125"/>
      <c r="F45" s="125"/>
      <c r="G45" s="125"/>
      <c r="H45" s="125"/>
      <c r="I45" s="125"/>
      <c r="J45" s="125"/>
      <c r="K45" s="125"/>
      <c r="L45" s="125"/>
      <c r="M45" s="125"/>
      <c r="N45" s="125"/>
      <c r="O45" s="125"/>
      <c r="P45" s="125"/>
      <c r="Q45" s="125"/>
      <c r="R45" s="125"/>
      <c r="S45" s="125"/>
      <c r="T45" s="125"/>
      <c r="U45" s="125"/>
      <c r="V45" s="125"/>
      <c r="W45" s="125"/>
      <c r="X45" s="125"/>
      <c r="Y45" s="125"/>
      <c r="Z45" s="125"/>
      <c r="AA45" s="125"/>
      <c r="AB45" s="125"/>
      <c r="AC45" s="125"/>
      <c r="AD45" s="125"/>
      <c r="AE45" s="125"/>
      <c r="AF45" s="125"/>
      <c r="AG45" s="125"/>
      <c r="AH45" s="125"/>
      <c r="AI45" s="125"/>
      <c r="AJ45" s="125"/>
      <c r="AK45" s="125"/>
      <c r="AL45" s="125"/>
      <c r="AM45" s="125"/>
      <c r="AN45" s="125"/>
      <c r="AO45" s="125"/>
      <c r="AP45" s="125"/>
      <c r="AQ45" s="125"/>
      <c r="AR45" s="125"/>
      <c r="AS45" s="85"/>
    </row>
    <row r="46" spans="1:45" x14ac:dyDescent="0.35">
      <c r="A46" s="125"/>
      <c r="B46" s="125"/>
      <c r="C46" s="125"/>
      <c r="D46" s="125"/>
      <c r="E46" s="125"/>
      <c r="F46" s="125"/>
      <c r="G46" s="125"/>
      <c r="H46" s="125"/>
      <c r="I46" s="125"/>
      <c r="J46" s="125"/>
      <c r="K46" s="125"/>
      <c r="L46" s="125"/>
      <c r="M46" s="125"/>
      <c r="N46" s="125"/>
      <c r="O46" s="125"/>
      <c r="P46" s="125"/>
      <c r="Q46" s="125"/>
      <c r="R46" s="125"/>
      <c r="S46" s="125"/>
      <c r="T46" s="125"/>
      <c r="U46" s="125"/>
      <c r="V46" s="125"/>
      <c r="W46" s="125"/>
      <c r="X46" s="125"/>
      <c r="Y46" s="125"/>
      <c r="Z46" s="125"/>
      <c r="AA46" s="125"/>
      <c r="AB46" s="125"/>
      <c r="AC46" s="125"/>
      <c r="AD46" s="125"/>
      <c r="AE46" s="125"/>
      <c r="AF46" s="125"/>
      <c r="AG46" s="125"/>
      <c r="AH46" s="125"/>
      <c r="AI46" s="125"/>
      <c r="AJ46" s="125"/>
      <c r="AK46" s="125"/>
      <c r="AL46" s="125"/>
      <c r="AM46" s="125"/>
      <c r="AN46" s="125"/>
      <c r="AO46" s="125"/>
      <c r="AP46" s="125"/>
      <c r="AQ46" s="125"/>
      <c r="AR46" s="125"/>
      <c r="AS46" s="85"/>
    </row>
    <row r="47" spans="1:45" x14ac:dyDescent="0.35">
      <c r="A47" s="125"/>
      <c r="B47" s="125"/>
      <c r="C47" s="125"/>
      <c r="D47" s="125"/>
      <c r="E47" s="125"/>
      <c r="F47" s="125"/>
      <c r="G47" s="125"/>
      <c r="H47" s="125"/>
      <c r="I47" s="125"/>
      <c r="J47" s="125"/>
      <c r="K47" s="125"/>
      <c r="L47" s="125"/>
      <c r="M47" s="125"/>
      <c r="N47" s="125"/>
      <c r="O47" s="125"/>
      <c r="P47" s="125"/>
      <c r="Q47" s="125"/>
      <c r="R47" s="125"/>
      <c r="S47" s="125"/>
      <c r="T47" s="125"/>
      <c r="U47" s="125"/>
      <c r="V47" s="125"/>
      <c r="W47" s="125"/>
      <c r="X47" s="125"/>
      <c r="Y47" s="125"/>
      <c r="Z47" s="125"/>
      <c r="AA47" s="125"/>
      <c r="AB47" s="125"/>
      <c r="AC47" s="125"/>
      <c r="AD47" s="125"/>
      <c r="AE47" s="125"/>
      <c r="AF47" s="125"/>
      <c r="AG47" s="125"/>
      <c r="AH47" s="125"/>
      <c r="AI47" s="125"/>
      <c r="AJ47" s="125"/>
      <c r="AK47" s="125"/>
      <c r="AL47" s="125"/>
      <c r="AM47" s="125"/>
      <c r="AN47" s="125"/>
      <c r="AO47" s="125"/>
      <c r="AP47" s="125"/>
      <c r="AQ47" s="125"/>
      <c r="AR47" s="125"/>
      <c r="AS47" s="85"/>
    </row>
    <row r="48" spans="1:45" x14ac:dyDescent="0.35">
      <c r="A48" s="125"/>
      <c r="B48" s="125"/>
      <c r="C48" s="125"/>
      <c r="D48" s="125"/>
      <c r="E48" s="125"/>
      <c r="F48" s="125"/>
      <c r="G48" s="125"/>
      <c r="H48" s="125"/>
      <c r="I48" s="125"/>
      <c r="J48" s="125"/>
      <c r="K48" s="125"/>
      <c r="L48" s="125"/>
      <c r="M48" s="125"/>
      <c r="N48" s="125"/>
      <c r="O48" s="125"/>
      <c r="P48" s="125"/>
      <c r="Q48" s="125"/>
      <c r="R48" s="125"/>
      <c r="S48" s="125"/>
      <c r="T48" s="125"/>
      <c r="U48" s="125"/>
      <c r="V48" s="125"/>
      <c r="W48" s="125"/>
      <c r="X48" s="125"/>
      <c r="Y48" s="125"/>
      <c r="Z48" s="125"/>
      <c r="AA48" s="125"/>
      <c r="AB48" s="125"/>
      <c r="AC48" s="125"/>
      <c r="AD48" s="125"/>
      <c r="AE48" s="125"/>
      <c r="AF48" s="125"/>
      <c r="AG48" s="125"/>
      <c r="AH48" s="125"/>
      <c r="AI48" s="125"/>
      <c r="AJ48" s="125"/>
      <c r="AK48" s="125"/>
      <c r="AL48" s="125"/>
      <c r="AM48" s="125"/>
      <c r="AN48" s="125"/>
      <c r="AO48" s="125"/>
      <c r="AP48" s="125"/>
      <c r="AQ48" s="125"/>
      <c r="AR48" s="125"/>
      <c r="AS48" s="85"/>
    </row>
    <row r="49" spans="1:45" x14ac:dyDescent="0.35">
      <c r="A49" s="125"/>
      <c r="B49" s="125"/>
      <c r="C49" s="125"/>
      <c r="D49" s="125"/>
      <c r="E49" s="125"/>
      <c r="F49" s="125"/>
      <c r="G49" s="125"/>
      <c r="H49" s="125"/>
      <c r="I49" s="125"/>
      <c r="J49" s="125"/>
      <c r="K49" s="125"/>
      <c r="L49" s="125"/>
      <c r="M49" s="125"/>
      <c r="N49" s="125"/>
      <c r="O49" s="125"/>
      <c r="P49" s="125"/>
      <c r="Q49" s="125"/>
      <c r="R49" s="125"/>
      <c r="S49" s="125"/>
      <c r="T49" s="125"/>
      <c r="U49" s="125"/>
      <c r="V49" s="125"/>
      <c r="W49" s="125"/>
      <c r="X49" s="125"/>
      <c r="Y49" s="125"/>
      <c r="Z49" s="125"/>
      <c r="AA49" s="125"/>
      <c r="AB49" s="125"/>
      <c r="AC49" s="125"/>
      <c r="AD49" s="125"/>
      <c r="AE49" s="125"/>
      <c r="AF49" s="125"/>
      <c r="AG49" s="125"/>
      <c r="AH49" s="125"/>
      <c r="AI49" s="125"/>
      <c r="AJ49" s="125"/>
      <c r="AK49" s="125"/>
      <c r="AL49" s="125"/>
      <c r="AM49" s="125"/>
      <c r="AN49" s="125"/>
      <c r="AO49" s="125"/>
      <c r="AP49" s="125"/>
      <c r="AQ49" s="125"/>
      <c r="AR49" s="125"/>
      <c r="AS49" s="85"/>
    </row>
    <row r="50" spans="1:45" x14ac:dyDescent="0.35">
      <c r="A50" s="125"/>
      <c r="B50" s="125"/>
      <c r="C50" s="125"/>
      <c r="D50" s="125"/>
      <c r="E50" s="125"/>
      <c r="F50" s="125"/>
      <c r="G50" s="125"/>
      <c r="H50" s="125"/>
      <c r="I50" s="125"/>
      <c r="J50" s="125"/>
      <c r="K50" s="125"/>
      <c r="L50" s="125"/>
      <c r="M50" s="125"/>
      <c r="N50" s="125"/>
      <c r="O50" s="125"/>
      <c r="P50" s="125"/>
      <c r="Q50" s="125"/>
      <c r="R50" s="125"/>
      <c r="S50" s="125"/>
      <c r="T50" s="125"/>
      <c r="U50" s="125"/>
      <c r="V50" s="125"/>
      <c r="W50" s="125"/>
      <c r="X50" s="125"/>
      <c r="Y50" s="125"/>
      <c r="Z50" s="125"/>
      <c r="AA50" s="125"/>
      <c r="AB50" s="125"/>
      <c r="AC50" s="125"/>
      <c r="AD50" s="125"/>
      <c r="AE50" s="125"/>
      <c r="AF50" s="125"/>
      <c r="AG50" s="125"/>
      <c r="AH50" s="125"/>
      <c r="AI50" s="125"/>
      <c r="AJ50" s="125"/>
      <c r="AK50" s="125"/>
      <c r="AL50" s="125"/>
      <c r="AM50" s="125"/>
      <c r="AN50" s="125"/>
      <c r="AO50" s="125"/>
      <c r="AP50" s="125"/>
      <c r="AQ50" s="125"/>
      <c r="AR50" s="125"/>
      <c r="AS50" s="85"/>
    </row>
    <row r="51" spans="1:45" x14ac:dyDescent="0.35">
      <c r="A51" s="125"/>
      <c r="B51" s="125"/>
      <c r="C51" s="125"/>
      <c r="D51" s="125"/>
      <c r="E51" s="125"/>
      <c r="F51" s="125"/>
      <c r="G51" s="125"/>
      <c r="H51" s="125"/>
      <c r="I51" s="125"/>
      <c r="J51" s="125"/>
      <c r="K51" s="125"/>
      <c r="L51" s="125"/>
      <c r="M51" s="125"/>
      <c r="N51" s="125"/>
      <c r="O51" s="125"/>
      <c r="P51" s="125"/>
      <c r="Q51" s="125"/>
      <c r="R51" s="125"/>
      <c r="S51" s="125"/>
      <c r="T51" s="125"/>
      <c r="U51" s="125"/>
      <c r="V51" s="125"/>
      <c r="W51" s="125"/>
      <c r="X51" s="125"/>
      <c r="Y51" s="125"/>
      <c r="Z51" s="125"/>
      <c r="AA51" s="125"/>
      <c r="AB51" s="125"/>
      <c r="AC51" s="125"/>
      <c r="AD51" s="125"/>
      <c r="AE51" s="125"/>
      <c r="AF51" s="125"/>
      <c r="AG51" s="125"/>
      <c r="AH51" s="125"/>
      <c r="AI51" s="125"/>
      <c r="AJ51" s="125"/>
      <c r="AK51" s="125"/>
      <c r="AL51" s="125"/>
      <c r="AM51" s="125"/>
      <c r="AN51" s="125"/>
      <c r="AO51" s="125"/>
      <c r="AP51" s="125"/>
      <c r="AQ51" s="125"/>
      <c r="AR51" s="125"/>
      <c r="AS51" s="85"/>
    </row>
    <row r="52" spans="1:45" x14ac:dyDescent="0.35">
      <c r="A52" s="125"/>
      <c r="B52" s="125"/>
      <c r="C52" s="125"/>
      <c r="D52" s="125"/>
      <c r="E52" s="125"/>
      <c r="F52" s="125"/>
      <c r="G52" s="125"/>
      <c r="H52" s="125"/>
      <c r="I52" s="125"/>
      <c r="J52" s="125"/>
      <c r="K52" s="125"/>
      <c r="L52" s="125"/>
      <c r="M52" s="125"/>
      <c r="N52" s="125"/>
      <c r="O52" s="125"/>
      <c r="P52" s="125"/>
      <c r="Q52" s="125"/>
      <c r="R52" s="125"/>
      <c r="S52" s="125"/>
      <c r="T52" s="125"/>
      <c r="U52" s="125"/>
      <c r="V52" s="125"/>
      <c r="W52" s="125"/>
      <c r="X52" s="125"/>
      <c r="Y52" s="125"/>
      <c r="Z52" s="125"/>
      <c r="AA52" s="125"/>
      <c r="AB52" s="125"/>
      <c r="AC52" s="125"/>
      <c r="AD52" s="125"/>
      <c r="AE52" s="125"/>
      <c r="AF52" s="125"/>
      <c r="AG52" s="125"/>
      <c r="AH52" s="125"/>
      <c r="AI52" s="125"/>
      <c r="AJ52" s="125"/>
      <c r="AK52" s="125"/>
      <c r="AL52" s="125"/>
      <c r="AM52" s="125"/>
      <c r="AN52" s="125"/>
      <c r="AO52" s="125"/>
      <c r="AP52" s="125"/>
      <c r="AQ52" s="125"/>
      <c r="AR52" s="125"/>
      <c r="AS52" s="85"/>
    </row>
    <row r="53" spans="1:45" x14ac:dyDescent="0.35">
      <c r="A53" s="125"/>
      <c r="B53" s="125"/>
      <c r="C53" s="125"/>
      <c r="D53" s="125"/>
      <c r="E53" s="125"/>
      <c r="F53" s="125"/>
      <c r="G53" s="125"/>
      <c r="H53" s="125"/>
      <c r="I53" s="125"/>
      <c r="J53" s="125"/>
      <c r="K53" s="125"/>
      <c r="L53" s="125"/>
      <c r="M53" s="125"/>
      <c r="N53" s="125"/>
      <c r="O53" s="125"/>
      <c r="P53" s="125"/>
      <c r="Q53" s="125"/>
      <c r="R53" s="125"/>
      <c r="S53" s="125"/>
      <c r="T53" s="125"/>
      <c r="U53" s="125"/>
      <c r="V53" s="125"/>
      <c r="W53" s="125"/>
      <c r="X53" s="125"/>
      <c r="Y53" s="125"/>
      <c r="Z53" s="125"/>
      <c r="AA53" s="125"/>
      <c r="AB53" s="125"/>
      <c r="AC53" s="125"/>
      <c r="AD53" s="125"/>
      <c r="AE53" s="125"/>
      <c r="AF53" s="125"/>
      <c r="AG53" s="125"/>
      <c r="AH53" s="125"/>
      <c r="AI53" s="125"/>
      <c r="AJ53" s="125"/>
      <c r="AK53" s="125"/>
      <c r="AL53" s="125"/>
      <c r="AM53" s="125"/>
      <c r="AN53" s="125"/>
      <c r="AO53" s="125"/>
      <c r="AP53" s="125"/>
      <c r="AQ53" s="125"/>
      <c r="AR53" s="125"/>
      <c r="AS53" s="85"/>
    </row>
    <row r="54" spans="1:45" x14ac:dyDescent="0.35">
      <c r="A54" s="125"/>
      <c r="B54" s="125"/>
      <c r="C54" s="125"/>
      <c r="D54" s="125"/>
      <c r="E54" s="125"/>
      <c r="F54" s="125"/>
      <c r="G54" s="125"/>
      <c r="H54" s="125"/>
      <c r="I54" s="125"/>
      <c r="J54" s="125"/>
      <c r="K54" s="125"/>
      <c r="L54" s="125"/>
      <c r="M54" s="125"/>
      <c r="N54" s="125"/>
      <c r="O54" s="125"/>
      <c r="P54" s="125"/>
      <c r="Q54" s="125"/>
      <c r="R54" s="125"/>
      <c r="S54" s="125"/>
      <c r="T54" s="125"/>
      <c r="U54" s="125"/>
      <c r="V54" s="125"/>
      <c r="W54" s="125"/>
      <c r="X54" s="125"/>
      <c r="Y54" s="125"/>
      <c r="Z54" s="125"/>
      <c r="AA54" s="125"/>
      <c r="AB54" s="125"/>
      <c r="AC54" s="125"/>
      <c r="AD54" s="125"/>
      <c r="AE54" s="125"/>
      <c r="AF54" s="125"/>
      <c r="AG54" s="125"/>
      <c r="AH54" s="125"/>
      <c r="AI54" s="125"/>
      <c r="AJ54" s="125"/>
      <c r="AK54" s="125"/>
      <c r="AL54" s="125"/>
      <c r="AM54" s="125"/>
      <c r="AN54" s="125"/>
      <c r="AO54" s="125"/>
      <c r="AP54" s="125"/>
      <c r="AQ54" s="125"/>
      <c r="AR54" s="125"/>
      <c r="AS54" s="85"/>
    </row>
    <row r="55" spans="1:45" x14ac:dyDescent="0.35">
      <c r="A55" s="125"/>
      <c r="B55" s="125"/>
      <c r="C55" s="125"/>
      <c r="D55" s="125"/>
      <c r="E55" s="125"/>
      <c r="F55" s="125"/>
      <c r="G55" s="125"/>
      <c r="H55" s="125"/>
      <c r="I55" s="125"/>
      <c r="J55" s="125"/>
      <c r="K55" s="125"/>
      <c r="L55" s="125"/>
      <c r="M55" s="125"/>
      <c r="N55" s="125"/>
      <c r="O55" s="125"/>
      <c r="P55" s="125"/>
      <c r="Q55" s="125"/>
      <c r="R55" s="125"/>
      <c r="S55" s="125"/>
      <c r="T55" s="125"/>
      <c r="U55" s="125"/>
      <c r="V55" s="125"/>
      <c r="W55" s="125"/>
      <c r="X55" s="125"/>
      <c r="Y55" s="125"/>
      <c r="Z55" s="125"/>
      <c r="AA55" s="125"/>
      <c r="AB55" s="125"/>
      <c r="AC55" s="125"/>
      <c r="AD55" s="125"/>
      <c r="AE55" s="125"/>
      <c r="AF55" s="125"/>
      <c r="AG55" s="125"/>
      <c r="AH55" s="125"/>
      <c r="AI55" s="125"/>
      <c r="AJ55" s="125"/>
      <c r="AK55" s="125"/>
      <c r="AL55" s="125"/>
      <c r="AM55" s="125"/>
      <c r="AN55" s="125"/>
      <c r="AO55" s="125"/>
      <c r="AP55" s="125"/>
      <c r="AQ55" s="125"/>
      <c r="AR55" s="125"/>
      <c r="AS55" s="85"/>
    </row>
    <row r="56" spans="1:45" ht="6.75" customHeight="1" x14ac:dyDescent="0.35">
      <c r="A56" s="85"/>
      <c r="B56" s="85"/>
      <c r="C56" s="85"/>
      <c r="D56" s="85"/>
      <c r="E56" s="85"/>
      <c r="F56" s="85"/>
      <c r="G56" s="85"/>
      <c r="H56" s="85"/>
      <c r="I56" s="85"/>
      <c r="J56" s="85"/>
      <c r="K56" s="85"/>
      <c r="L56" s="85"/>
      <c r="M56" s="85"/>
      <c r="N56" s="85"/>
      <c r="O56" s="85"/>
      <c r="P56" s="85"/>
      <c r="Q56" s="85"/>
      <c r="R56" s="85"/>
      <c r="S56" s="85"/>
      <c r="T56" s="85"/>
      <c r="U56" s="85"/>
      <c r="V56" s="85"/>
      <c r="W56" s="85"/>
      <c r="X56" s="85"/>
      <c r="Y56" s="85"/>
      <c r="Z56" s="85"/>
      <c r="AA56" s="85"/>
      <c r="AB56" s="85"/>
      <c r="AC56" s="85"/>
      <c r="AD56" s="85"/>
      <c r="AE56" s="85"/>
      <c r="AF56" s="85"/>
      <c r="AG56" s="85"/>
      <c r="AH56" s="85"/>
      <c r="AI56" s="85"/>
      <c r="AJ56" s="85"/>
      <c r="AK56" s="85"/>
      <c r="AL56" s="85"/>
      <c r="AM56" s="85"/>
      <c r="AN56" s="85"/>
      <c r="AO56" s="85"/>
      <c r="AP56" s="85"/>
      <c r="AQ56" s="85"/>
      <c r="AR56" s="85"/>
      <c r="AS56" s="85"/>
    </row>
  </sheetData>
  <sheetProtection sheet="1" objects="1" scenarios="1" selectLockedCells="1" selectUnlockedCells="1"/>
  <mergeCells count="7">
    <mergeCell ref="A56:AS56"/>
    <mergeCell ref="A1:V1"/>
    <mergeCell ref="W1:AI1"/>
    <mergeCell ref="AJ1:AR1"/>
    <mergeCell ref="A3:AR55"/>
    <mergeCell ref="AS1:AS55"/>
    <mergeCell ref="A2:AR2"/>
  </mergeCells>
  <pageMargins left="0.7" right="0.7" top="0.75" bottom="0.75" header="0.3" footer="0.3"/>
  <pageSetup scale="8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
  <sheetViews>
    <sheetView workbookViewId="0"/>
  </sheetViews>
  <sheetFormatPr defaultRowHeight="14.6" x14ac:dyDescent="0.4"/>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
  <sheetViews>
    <sheetView workbookViewId="0"/>
  </sheetViews>
  <sheetFormatPr defaultRowHeight="14.6" x14ac:dyDescent="0.4"/>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
  <sheetViews>
    <sheetView workbookViewId="0"/>
  </sheetViews>
  <sheetFormatPr defaultRowHeight="14.6" x14ac:dyDescent="0.4"/>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D56"/>
  <sheetViews>
    <sheetView zoomScaleNormal="100" zoomScaleSheetLayoutView="100" workbookViewId="0">
      <selection activeCell="AJ1" sqref="AJ1:AR1"/>
    </sheetView>
  </sheetViews>
  <sheetFormatPr defaultColWidth="0" defaultRowHeight="15" customHeight="1" zeroHeight="1" x14ac:dyDescent="0.35"/>
  <cols>
    <col min="1" max="44" width="2.3046875" style="1" customWidth="1"/>
    <col min="45" max="45" width="1.84375" style="1" customWidth="1"/>
    <col min="46" max="56" width="0" style="1" hidden="1" customWidth="1"/>
    <col min="57" max="16384" width="2.3046875" style="1" hidden="1"/>
  </cols>
  <sheetData>
    <row r="1" spans="1:45" s="3" customFormat="1" ht="15.45" x14ac:dyDescent="0.4">
      <c r="A1" s="86" t="str">
        <f>'Page 1'!B11</f>
        <v>Gasconade County</v>
      </c>
      <c r="B1" s="86"/>
      <c r="C1" s="86"/>
      <c r="D1" s="86"/>
      <c r="E1" s="86"/>
      <c r="F1" s="86"/>
      <c r="G1" s="86"/>
      <c r="H1" s="86"/>
      <c r="I1" s="86"/>
      <c r="J1" s="86"/>
      <c r="K1" s="86"/>
      <c r="L1" s="86"/>
      <c r="M1" s="86"/>
      <c r="N1" s="86"/>
      <c r="O1" s="86"/>
      <c r="P1" s="86"/>
      <c r="Q1" s="86"/>
      <c r="R1" s="86"/>
      <c r="S1" s="86"/>
      <c r="T1" s="86"/>
      <c r="U1" s="86"/>
      <c r="V1" s="86"/>
      <c r="W1" s="87" t="s">
        <v>13</v>
      </c>
      <c r="X1" s="88"/>
      <c r="Y1" s="88"/>
      <c r="Z1" s="88"/>
      <c r="AA1" s="88"/>
      <c r="AB1" s="88"/>
      <c r="AC1" s="88"/>
      <c r="AD1" s="88"/>
      <c r="AE1" s="88"/>
      <c r="AF1" s="88"/>
      <c r="AG1" s="88"/>
      <c r="AH1" s="88"/>
      <c r="AI1" s="88"/>
      <c r="AJ1" s="124"/>
      <c r="AK1" s="124"/>
      <c r="AL1" s="124"/>
      <c r="AM1" s="124"/>
      <c r="AN1" s="124"/>
      <c r="AO1" s="124"/>
      <c r="AP1" s="124"/>
      <c r="AQ1" s="124"/>
      <c r="AR1" s="124"/>
      <c r="AS1" s="85"/>
    </row>
    <row r="2" spans="1:45" ht="17.25" customHeight="1" x14ac:dyDescent="0.35">
      <c r="A2" s="84" t="s">
        <v>715</v>
      </c>
      <c r="B2" s="84"/>
      <c r="C2" s="84"/>
      <c r="D2" s="84"/>
      <c r="E2" s="84"/>
      <c r="F2" s="84"/>
      <c r="G2" s="84"/>
      <c r="H2" s="84"/>
      <c r="I2" s="84"/>
      <c r="J2" s="84"/>
      <c r="K2" s="84"/>
      <c r="L2" s="84"/>
      <c r="M2" s="84"/>
      <c r="N2" s="84"/>
      <c r="O2" s="84"/>
      <c r="P2" s="84"/>
      <c r="Q2" s="84"/>
      <c r="R2" s="84"/>
      <c r="S2" s="84"/>
      <c r="T2" s="84"/>
      <c r="U2" s="84"/>
      <c r="V2" s="84"/>
      <c r="W2" s="84"/>
      <c r="X2" s="84"/>
      <c r="Y2" s="84"/>
      <c r="Z2" s="84"/>
      <c r="AA2" s="84"/>
      <c r="AB2" s="84"/>
      <c r="AC2" s="84"/>
      <c r="AD2" s="84"/>
      <c r="AE2" s="84"/>
      <c r="AF2" s="84"/>
      <c r="AG2" s="84"/>
      <c r="AH2" s="84"/>
      <c r="AI2" s="84"/>
      <c r="AJ2" s="84"/>
      <c r="AK2" s="84"/>
      <c r="AL2" s="84"/>
      <c r="AM2" s="84"/>
      <c r="AN2" s="84"/>
      <c r="AO2" s="84"/>
      <c r="AP2" s="84"/>
      <c r="AQ2" s="84"/>
      <c r="AR2" s="84"/>
      <c r="AS2" s="85"/>
    </row>
    <row r="3" spans="1:45" ht="14.15" x14ac:dyDescent="0.35">
      <c r="A3" s="125" t="s">
        <v>1112</v>
      </c>
      <c r="B3" s="125"/>
      <c r="C3" s="125"/>
      <c r="D3" s="125"/>
      <c r="E3" s="125"/>
      <c r="F3" s="125"/>
      <c r="G3" s="125"/>
      <c r="H3" s="125"/>
      <c r="I3" s="125"/>
      <c r="J3" s="125"/>
      <c r="K3" s="125"/>
      <c r="L3" s="125"/>
      <c r="M3" s="125"/>
      <c r="N3" s="125"/>
      <c r="O3" s="125"/>
      <c r="P3" s="125"/>
      <c r="Q3" s="125"/>
      <c r="R3" s="125"/>
      <c r="S3" s="125"/>
      <c r="T3" s="125"/>
      <c r="U3" s="125"/>
      <c r="V3" s="125"/>
      <c r="W3" s="125"/>
      <c r="X3" s="125"/>
      <c r="Y3" s="125"/>
      <c r="Z3" s="125"/>
      <c r="AA3" s="125"/>
      <c r="AB3" s="125"/>
      <c r="AC3" s="125"/>
      <c r="AD3" s="125"/>
      <c r="AE3" s="125"/>
      <c r="AF3" s="125"/>
      <c r="AG3" s="125"/>
      <c r="AH3" s="125"/>
      <c r="AI3" s="125"/>
      <c r="AJ3" s="125"/>
      <c r="AK3" s="125"/>
      <c r="AL3" s="125"/>
      <c r="AM3" s="125"/>
      <c r="AN3" s="125"/>
      <c r="AO3" s="125"/>
      <c r="AP3" s="125"/>
      <c r="AQ3" s="125"/>
      <c r="AR3" s="125"/>
      <c r="AS3" s="85"/>
    </row>
    <row r="4" spans="1:45" ht="14.15" x14ac:dyDescent="0.35">
      <c r="A4" s="125"/>
      <c r="B4" s="125"/>
      <c r="C4" s="125"/>
      <c r="D4" s="125"/>
      <c r="E4" s="125"/>
      <c r="F4" s="125"/>
      <c r="G4" s="125"/>
      <c r="H4" s="125"/>
      <c r="I4" s="125"/>
      <c r="J4" s="125"/>
      <c r="K4" s="125"/>
      <c r="L4" s="125"/>
      <c r="M4" s="125"/>
      <c r="N4" s="125"/>
      <c r="O4" s="125"/>
      <c r="P4" s="125"/>
      <c r="Q4" s="125"/>
      <c r="R4" s="125"/>
      <c r="S4" s="125"/>
      <c r="T4" s="125"/>
      <c r="U4" s="125"/>
      <c r="V4" s="125"/>
      <c r="W4" s="125"/>
      <c r="X4" s="125"/>
      <c r="Y4" s="125"/>
      <c r="Z4" s="125"/>
      <c r="AA4" s="125"/>
      <c r="AB4" s="125"/>
      <c r="AC4" s="125"/>
      <c r="AD4" s="125"/>
      <c r="AE4" s="125"/>
      <c r="AF4" s="125"/>
      <c r="AG4" s="125"/>
      <c r="AH4" s="125"/>
      <c r="AI4" s="125"/>
      <c r="AJ4" s="125"/>
      <c r="AK4" s="125"/>
      <c r="AL4" s="125"/>
      <c r="AM4" s="125"/>
      <c r="AN4" s="125"/>
      <c r="AO4" s="125"/>
      <c r="AP4" s="125"/>
      <c r="AQ4" s="125"/>
      <c r="AR4" s="125"/>
      <c r="AS4" s="85"/>
    </row>
    <row r="5" spans="1:45" ht="14.15" x14ac:dyDescent="0.35">
      <c r="A5" s="125"/>
      <c r="B5" s="125"/>
      <c r="C5" s="125"/>
      <c r="D5" s="125"/>
      <c r="E5" s="125"/>
      <c r="F5" s="125"/>
      <c r="G5" s="125"/>
      <c r="H5" s="125"/>
      <c r="I5" s="125"/>
      <c r="J5" s="125"/>
      <c r="K5" s="125"/>
      <c r="L5" s="125"/>
      <c r="M5" s="125"/>
      <c r="N5" s="125"/>
      <c r="O5" s="125"/>
      <c r="P5" s="125"/>
      <c r="Q5" s="125"/>
      <c r="R5" s="125"/>
      <c r="S5" s="125"/>
      <c r="T5" s="125"/>
      <c r="U5" s="125"/>
      <c r="V5" s="125"/>
      <c r="W5" s="125"/>
      <c r="X5" s="125"/>
      <c r="Y5" s="125"/>
      <c r="Z5" s="125"/>
      <c r="AA5" s="125"/>
      <c r="AB5" s="125"/>
      <c r="AC5" s="125"/>
      <c r="AD5" s="125"/>
      <c r="AE5" s="125"/>
      <c r="AF5" s="125"/>
      <c r="AG5" s="125"/>
      <c r="AH5" s="125"/>
      <c r="AI5" s="125"/>
      <c r="AJ5" s="125"/>
      <c r="AK5" s="125"/>
      <c r="AL5" s="125"/>
      <c r="AM5" s="125"/>
      <c r="AN5" s="125"/>
      <c r="AO5" s="125"/>
      <c r="AP5" s="125"/>
      <c r="AQ5" s="125"/>
      <c r="AR5" s="125"/>
      <c r="AS5" s="85"/>
    </row>
    <row r="6" spans="1:45" ht="14.15" x14ac:dyDescent="0.35">
      <c r="A6" s="125"/>
      <c r="B6" s="125"/>
      <c r="C6" s="125"/>
      <c r="D6" s="125"/>
      <c r="E6" s="125"/>
      <c r="F6" s="125"/>
      <c r="G6" s="125"/>
      <c r="H6" s="125"/>
      <c r="I6" s="125"/>
      <c r="J6" s="125"/>
      <c r="K6" s="125"/>
      <c r="L6" s="125"/>
      <c r="M6" s="125"/>
      <c r="N6" s="125"/>
      <c r="O6" s="125"/>
      <c r="P6" s="125"/>
      <c r="Q6" s="125"/>
      <c r="R6" s="125"/>
      <c r="S6" s="125"/>
      <c r="T6" s="125"/>
      <c r="U6" s="125"/>
      <c r="V6" s="125"/>
      <c r="W6" s="125"/>
      <c r="X6" s="125"/>
      <c r="Y6" s="125"/>
      <c r="Z6" s="125"/>
      <c r="AA6" s="125"/>
      <c r="AB6" s="125"/>
      <c r="AC6" s="125"/>
      <c r="AD6" s="125"/>
      <c r="AE6" s="125"/>
      <c r="AF6" s="125"/>
      <c r="AG6" s="125"/>
      <c r="AH6" s="125"/>
      <c r="AI6" s="125"/>
      <c r="AJ6" s="125"/>
      <c r="AK6" s="125"/>
      <c r="AL6" s="125"/>
      <c r="AM6" s="125"/>
      <c r="AN6" s="125"/>
      <c r="AO6" s="125"/>
      <c r="AP6" s="125"/>
      <c r="AQ6" s="125"/>
      <c r="AR6" s="125"/>
      <c r="AS6" s="85"/>
    </row>
    <row r="7" spans="1:45" ht="14.15" x14ac:dyDescent="0.35">
      <c r="A7" s="125"/>
      <c r="B7" s="125"/>
      <c r="C7" s="125"/>
      <c r="D7" s="125"/>
      <c r="E7" s="125"/>
      <c r="F7" s="125"/>
      <c r="G7" s="125"/>
      <c r="H7" s="125"/>
      <c r="I7" s="125"/>
      <c r="J7" s="125"/>
      <c r="K7" s="125"/>
      <c r="L7" s="125"/>
      <c r="M7" s="125"/>
      <c r="N7" s="125"/>
      <c r="O7" s="125"/>
      <c r="P7" s="125"/>
      <c r="Q7" s="125"/>
      <c r="R7" s="125"/>
      <c r="S7" s="125"/>
      <c r="T7" s="125"/>
      <c r="U7" s="125"/>
      <c r="V7" s="125"/>
      <c r="W7" s="125"/>
      <c r="X7" s="125"/>
      <c r="Y7" s="125"/>
      <c r="Z7" s="125"/>
      <c r="AA7" s="125"/>
      <c r="AB7" s="125"/>
      <c r="AC7" s="125"/>
      <c r="AD7" s="125"/>
      <c r="AE7" s="125"/>
      <c r="AF7" s="125"/>
      <c r="AG7" s="125"/>
      <c r="AH7" s="125"/>
      <c r="AI7" s="125"/>
      <c r="AJ7" s="125"/>
      <c r="AK7" s="125"/>
      <c r="AL7" s="125"/>
      <c r="AM7" s="125"/>
      <c r="AN7" s="125"/>
      <c r="AO7" s="125"/>
      <c r="AP7" s="125"/>
      <c r="AQ7" s="125"/>
      <c r="AR7" s="125"/>
      <c r="AS7" s="85"/>
    </row>
    <row r="8" spans="1:45" ht="14.15" x14ac:dyDescent="0.35">
      <c r="A8" s="125"/>
      <c r="B8" s="125"/>
      <c r="C8" s="125"/>
      <c r="D8" s="125"/>
      <c r="E8" s="125"/>
      <c r="F8" s="125"/>
      <c r="G8" s="125"/>
      <c r="H8" s="125"/>
      <c r="I8" s="125"/>
      <c r="J8" s="125"/>
      <c r="K8" s="125"/>
      <c r="L8" s="125"/>
      <c r="M8" s="125"/>
      <c r="N8" s="125"/>
      <c r="O8" s="125"/>
      <c r="P8" s="125"/>
      <c r="Q8" s="125"/>
      <c r="R8" s="125"/>
      <c r="S8" s="125"/>
      <c r="T8" s="125"/>
      <c r="U8" s="125"/>
      <c r="V8" s="125"/>
      <c r="W8" s="125"/>
      <c r="X8" s="125"/>
      <c r="Y8" s="125"/>
      <c r="Z8" s="125"/>
      <c r="AA8" s="125"/>
      <c r="AB8" s="125"/>
      <c r="AC8" s="125"/>
      <c r="AD8" s="125"/>
      <c r="AE8" s="125"/>
      <c r="AF8" s="125"/>
      <c r="AG8" s="125"/>
      <c r="AH8" s="125"/>
      <c r="AI8" s="125"/>
      <c r="AJ8" s="125"/>
      <c r="AK8" s="125"/>
      <c r="AL8" s="125"/>
      <c r="AM8" s="125"/>
      <c r="AN8" s="125"/>
      <c r="AO8" s="125"/>
      <c r="AP8" s="125"/>
      <c r="AQ8" s="125"/>
      <c r="AR8" s="125"/>
      <c r="AS8" s="85"/>
    </row>
    <row r="9" spans="1:45" ht="14.15" x14ac:dyDescent="0.35">
      <c r="A9" s="125"/>
      <c r="B9" s="125"/>
      <c r="C9" s="125"/>
      <c r="D9" s="125"/>
      <c r="E9" s="125"/>
      <c r="F9" s="125"/>
      <c r="G9" s="125"/>
      <c r="H9" s="125"/>
      <c r="I9" s="125"/>
      <c r="J9" s="125"/>
      <c r="K9" s="125"/>
      <c r="L9" s="125"/>
      <c r="M9" s="125"/>
      <c r="N9" s="125"/>
      <c r="O9" s="125"/>
      <c r="P9" s="125"/>
      <c r="Q9" s="125"/>
      <c r="R9" s="125"/>
      <c r="S9" s="125"/>
      <c r="T9" s="125"/>
      <c r="U9" s="125"/>
      <c r="V9" s="125"/>
      <c r="W9" s="125"/>
      <c r="X9" s="125"/>
      <c r="Y9" s="125"/>
      <c r="Z9" s="125"/>
      <c r="AA9" s="125"/>
      <c r="AB9" s="125"/>
      <c r="AC9" s="125"/>
      <c r="AD9" s="125"/>
      <c r="AE9" s="125"/>
      <c r="AF9" s="125"/>
      <c r="AG9" s="125"/>
      <c r="AH9" s="125"/>
      <c r="AI9" s="125"/>
      <c r="AJ9" s="125"/>
      <c r="AK9" s="125"/>
      <c r="AL9" s="125"/>
      <c r="AM9" s="125"/>
      <c r="AN9" s="125"/>
      <c r="AO9" s="125"/>
      <c r="AP9" s="125"/>
      <c r="AQ9" s="125"/>
      <c r="AR9" s="125"/>
      <c r="AS9" s="85"/>
    </row>
    <row r="10" spans="1:45" ht="14.15" x14ac:dyDescent="0.35">
      <c r="A10" s="125"/>
      <c r="B10" s="125"/>
      <c r="C10" s="125"/>
      <c r="D10" s="125"/>
      <c r="E10" s="125"/>
      <c r="F10" s="125"/>
      <c r="G10" s="125"/>
      <c r="H10" s="125"/>
      <c r="I10" s="125"/>
      <c r="J10" s="125"/>
      <c r="K10" s="125"/>
      <c r="L10" s="125"/>
      <c r="M10" s="125"/>
      <c r="N10" s="125"/>
      <c r="O10" s="125"/>
      <c r="P10" s="125"/>
      <c r="Q10" s="125"/>
      <c r="R10" s="125"/>
      <c r="S10" s="125"/>
      <c r="T10" s="125"/>
      <c r="U10" s="125"/>
      <c r="V10" s="125"/>
      <c r="W10" s="125"/>
      <c r="X10" s="125"/>
      <c r="Y10" s="125"/>
      <c r="Z10" s="125"/>
      <c r="AA10" s="125"/>
      <c r="AB10" s="125"/>
      <c r="AC10" s="125"/>
      <c r="AD10" s="125"/>
      <c r="AE10" s="125"/>
      <c r="AF10" s="125"/>
      <c r="AG10" s="125"/>
      <c r="AH10" s="125"/>
      <c r="AI10" s="125"/>
      <c r="AJ10" s="125"/>
      <c r="AK10" s="125"/>
      <c r="AL10" s="125"/>
      <c r="AM10" s="125"/>
      <c r="AN10" s="125"/>
      <c r="AO10" s="125"/>
      <c r="AP10" s="125"/>
      <c r="AQ10" s="125"/>
      <c r="AR10" s="125"/>
      <c r="AS10" s="85"/>
    </row>
    <row r="11" spans="1:45" ht="14.15" x14ac:dyDescent="0.35">
      <c r="A11" s="125"/>
      <c r="B11" s="125"/>
      <c r="C11" s="125"/>
      <c r="D11" s="125"/>
      <c r="E11" s="125"/>
      <c r="F11" s="125"/>
      <c r="G11" s="125"/>
      <c r="H11" s="125"/>
      <c r="I11" s="125"/>
      <c r="J11" s="125"/>
      <c r="K11" s="125"/>
      <c r="L11" s="125"/>
      <c r="M11" s="125"/>
      <c r="N11" s="125"/>
      <c r="O11" s="125"/>
      <c r="P11" s="125"/>
      <c r="Q11" s="125"/>
      <c r="R11" s="125"/>
      <c r="S11" s="125"/>
      <c r="T11" s="125"/>
      <c r="U11" s="125"/>
      <c r="V11" s="125"/>
      <c r="W11" s="125"/>
      <c r="X11" s="125"/>
      <c r="Y11" s="125"/>
      <c r="Z11" s="125"/>
      <c r="AA11" s="125"/>
      <c r="AB11" s="125"/>
      <c r="AC11" s="125"/>
      <c r="AD11" s="125"/>
      <c r="AE11" s="125"/>
      <c r="AF11" s="125"/>
      <c r="AG11" s="125"/>
      <c r="AH11" s="125"/>
      <c r="AI11" s="125"/>
      <c r="AJ11" s="125"/>
      <c r="AK11" s="125"/>
      <c r="AL11" s="125"/>
      <c r="AM11" s="125"/>
      <c r="AN11" s="125"/>
      <c r="AO11" s="125"/>
      <c r="AP11" s="125"/>
      <c r="AQ11" s="125"/>
      <c r="AR11" s="125"/>
      <c r="AS11" s="85"/>
    </row>
    <row r="12" spans="1:45" ht="14.15" x14ac:dyDescent="0.35">
      <c r="A12" s="125"/>
      <c r="B12" s="125"/>
      <c r="C12" s="125"/>
      <c r="D12" s="125"/>
      <c r="E12" s="125"/>
      <c r="F12" s="125"/>
      <c r="G12" s="125"/>
      <c r="H12" s="125"/>
      <c r="I12" s="125"/>
      <c r="J12" s="125"/>
      <c r="K12" s="125"/>
      <c r="L12" s="125"/>
      <c r="M12" s="125"/>
      <c r="N12" s="125"/>
      <c r="O12" s="125"/>
      <c r="P12" s="125"/>
      <c r="Q12" s="125"/>
      <c r="R12" s="125"/>
      <c r="S12" s="125"/>
      <c r="T12" s="125"/>
      <c r="U12" s="125"/>
      <c r="V12" s="125"/>
      <c r="W12" s="125"/>
      <c r="X12" s="125"/>
      <c r="Y12" s="125"/>
      <c r="Z12" s="125"/>
      <c r="AA12" s="125"/>
      <c r="AB12" s="125"/>
      <c r="AC12" s="125"/>
      <c r="AD12" s="125"/>
      <c r="AE12" s="125"/>
      <c r="AF12" s="125"/>
      <c r="AG12" s="125"/>
      <c r="AH12" s="125"/>
      <c r="AI12" s="125"/>
      <c r="AJ12" s="125"/>
      <c r="AK12" s="125"/>
      <c r="AL12" s="125"/>
      <c r="AM12" s="125"/>
      <c r="AN12" s="125"/>
      <c r="AO12" s="125"/>
      <c r="AP12" s="125"/>
      <c r="AQ12" s="125"/>
      <c r="AR12" s="125"/>
      <c r="AS12" s="85"/>
    </row>
    <row r="13" spans="1:45" ht="14.15" x14ac:dyDescent="0.35">
      <c r="A13" s="125"/>
      <c r="B13" s="125"/>
      <c r="C13" s="125"/>
      <c r="D13" s="125"/>
      <c r="E13" s="125"/>
      <c r="F13" s="125"/>
      <c r="G13" s="125"/>
      <c r="H13" s="125"/>
      <c r="I13" s="125"/>
      <c r="J13" s="125"/>
      <c r="K13" s="125"/>
      <c r="L13" s="125"/>
      <c r="M13" s="125"/>
      <c r="N13" s="125"/>
      <c r="O13" s="125"/>
      <c r="P13" s="125"/>
      <c r="Q13" s="125"/>
      <c r="R13" s="125"/>
      <c r="S13" s="125"/>
      <c r="T13" s="125"/>
      <c r="U13" s="125"/>
      <c r="V13" s="125"/>
      <c r="W13" s="125"/>
      <c r="X13" s="125"/>
      <c r="Y13" s="125"/>
      <c r="Z13" s="125"/>
      <c r="AA13" s="125"/>
      <c r="AB13" s="125"/>
      <c r="AC13" s="125"/>
      <c r="AD13" s="125"/>
      <c r="AE13" s="125"/>
      <c r="AF13" s="125"/>
      <c r="AG13" s="125"/>
      <c r="AH13" s="125"/>
      <c r="AI13" s="125"/>
      <c r="AJ13" s="125"/>
      <c r="AK13" s="125"/>
      <c r="AL13" s="125"/>
      <c r="AM13" s="125"/>
      <c r="AN13" s="125"/>
      <c r="AO13" s="125"/>
      <c r="AP13" s="125"/>
      <c r="AQ13" s="125"/>
      <c r="AR13" s="125"/>
      <c r="AS13" s="85"/>
    </row>
    <row r="14" spans="1:45" ht="14.15" x14ac:dyDescent="0.35">
      <c r="A14" s="125"/>
      <c r="B14" s="125"/>
      <c r="C14" s="125"/>
      <c r="D14" s="125"/>
      <c r="E14" s="125"/>
      <c r="F14" s="125"/>
      <c r="G14" s="125"/>
      <c r="H14" s="125"/>
      <c r="I14" s="125"/>
      <c r="J14" s="125"/>
      <c r="K14" s="125"/>
      <c r="L14" s="125"/>
      <c r="M14" s="125"/>
      <c r="N14" s="125"/>
      <c r="O14" s="125"/>
      <c r="P14" s="125"/>
      <c r="Q14" s="125"/>
      <c r="R14" s="125"/>
      <c r="S14" s="125"/>
      <c r="T14" s="125"/>
      <c r="U14" s="125"/>
      <c r="V14" s="125"/>
      <c r="W14" s="125"/>
      <c r="X14" s="125"/>
      <c r="Y14" s="125"/>
      <c r="Z14" s="125"/>
      <c r="AA14" s="125"/>
      <c r="AB14" s="125"/>
      <c r="AC14" s="125"/>
      <c r="AD14" s="125"/>
      <c r="AE14" s="125"/>
      <c r="AF14" s="125"/>
      <c r="AG14" s="125"/>
      <c r="AH14" s="125"/>
      <c r="AI14" s="125"/>
      <c r="AJ14" s="125"/>
      <c r="AK14" s="125"/>
      <c r="AL14" s="125"/>
      <c r="AM14" s="125"/>
      <c r="AN14" s="125"/>
      <c r="AO14" s="125"/>
      <c r="AP14" s="125"/>
      <c r="AQ14" s="125"/>
      <c r="AR14" s="125"/>
      <c r="AS14" s="85"/>
    </row>
    <row r="15" spans="1:45" ht="14.15" x14ac:dyDescent="0.35">
      <c r="A15" s="125"/>
      <c r="B15" s="125"/>
      <c r="C15" s="125"/>
      <c r="D15" s="125"/>
      <c r="E15" s="125"/>
      <c r="F15" s="125"/>
      <c r="G15" s="125"/>
      <c r="H15" s="125"/>
      <c r="I15" s="125"/>
      <c r="J15" s="125"/>
      <c r="K15" s="125"/>
      <c r="L15" s="125"/>
      <c r="M15" s="125"/>
      <c r="N15" s="125"/>
      <c r="O15" s="125"/>
      <c r="P15" s="125"/>
      <c r="Q15" s="125"/>
      <c r="R15" s="125"/>
      <c r="S15" s="125"/>
      <c r="T15" s="125"/>
      <c r="U15" s="125"/>
      <c r="V15" s="125"/>
      <c r="W15" s="125"/>
      <c r="X15" s="125"/>
      <c r="Y15" s="125"/>
      <c r="Z15" s="125"/>
      <c r="AA15" s="125"/>
      <c r="AB15" s="125"/>
      <c r="AC15" s="125"/>
      <c r="AD15" s="125"/>
      <c r="AE15" s="125"/>
      <c r="AF15" s="125"/>
      <c r="AG15" s="125"/>
      <c r="AH15" s="125"/>
      <c r="AI15" s="125"/>
      <c r="AJ15" s="125"/>
      <c r="AK15" s="125"/>
      <c r="AL15" s="125"/>
      <c r="AM15" s="125"/>
      <c r="AN15" s="125"/>
      <c r="AO15" s="125"/>
      <c r="AP15" s="125"/>
      <c r="AQ15" s="125"/>
      <c r="AR15" s="125"/>
      <c r="AS15" s="85"/>
    </row>
    <row r="16" spans="1:45" ht="14.15" x14ac:dyDescent="0.35">
      <c r="A16" s="125"/>
      <c r="B16" s="125"/>
      <c r="C16" s="125"/>
      <c r="D16" s="125"/>
      <c r="E16" s="125"/>
      <c r="F16" s="125"/>
      <c r="G16" s="125"/>
      <c r="H16" s="125"/>
      <c r="I16" s="125"/>
      <c r="J16" s="125"/>
      <c r="K16" s="125"/>
      <c r="L16" s="125"/>
      <c r="M16" s="125"/>
      <c r="N16" s="125"/>
      <c r="O16" s="125"/>
      <c r="P16" s="125"/>
      <c r="Q16" s="125"/>
      <c r="R16" s="125"/>
      <c r="S16" s="125"/>
      <c r="T16" s="125"/>
      <c r="U16" s="125"/>
      <c r="V16" s="125"/>
      <c r="W16" s="125"/>
      <c r="X16" s="125"/>
      <c r="Y16" s="125"/>
      <c r="Z16" s="125"/>
      <c r="AA16" s="125"/>
      <c r="AB16" s="125"/>
      <c r="AC16" s="125"/>
      <c r="AD16" s="125"/>
      <c r="AE16" s="125"/>
      <c r="AF16" s="125"/>
      <c r="AG16" s="125"/>
      <c r="AH16" s="125"/>
      <c r="AI16" s="125"/>
      <c r="AJ16" s="125"/>
      <c r="AK16" s="125"/>
      <c r="AL16" s="125"/>
      <c r="AM16" s="125"/>
      <c r="AN16" s="125"/>
      <c r="AO16" s="125"/>
      <c r="AP16" s="125"/>
      <c r="AQ16" s="125"/>
      <c r="AR16" s="125"/>
      <c r="AS16" s="85"/>
    </row>
    <row r="17" spans="1:45" ht="14.15" x14ac:dyDescent="0.35">
      <c r="A17" s="125"/>
      <c r="B17" s="125"/>
      <c r="C17" s="125"/>
      <c r="D17" s="125"/>
      <c r="E17" s="125"/>
      <c r="F17" s="125"/>
      <c r="G17" s="125"/>
      <c r="H17" s="125"/>
      <c r="I17" s="125"/>
      <c r="J17" s="125"/>
      <c r="K17" s="125"/>
      <c r="L17" s="125"/>
      <c r="M17" s="125"/>
      <c r="N17" s="125"/>
      <c r="O17" s="125"/>
      <c r="P17" s="125"/>
      <c r="Q17" s="125"/>
      <c r="R17" s="125"/>
      <c r="S17" s="125"/>
      <c r="T17" s="125"/>
      <c r="U17" s="125"/>
      <c r="V17" s="125"/>
      <c r="W17" s="125"/>
      <c r="X17" s="125"/>
      <c r="Y17" s="125"/>
      <c r="Z17" s="125"/>
      <c r="AA17" s="125"/>
      <c r="AB17" s="125"/>
      <c r="AC17" s="125"/>
      <c r="AD17" s="125"/>
      <c r="AE17" s="125"/>
      <c r="AF17" s="125"/>
      <c r="AG17" s="125"/>
      <c r="AH17" s="125"/>
      <c r="AI17" s="125"/>
      <c r="AJ17" s="125"/>
      <c r="AK17" s="125"/>
      <c r="AL17" s="125"/>
      <c r="AM17" s="125"/>
      <c r="AN17" s="125"/>
      <c r="AO17" s="125"/>
      <c r="AP17" s="125"/>
      <c r="AQ17" s="125"/>
      <c r="AR17" s="125"/>
      <c r="AS17" s="85"/>
    </row>
    <row r="18" spans="1:45" ht="14.15" x14ac:dyDescent="0.35">
      <c r="A18" s="125"/>
      <c r="B18" s="125"/>
      <c r="C18" s="125"/>
      <c r="D18" s="125"/>
      <c r="E18" s="125"/>
      <c r="F18" s="125"/>
      <c r="G18" s="125"/>
      <c r="H18" s="125"/>
      <c r="I18" s="125"/>
      <c r="J18" s="125"/>
      <c r="K18" s="125"/>
      <c r="L18" s="125"/>
      <c r="M18" s="125"/>
      <c r="N18" s="125"/>
      <c r="O18" s="125"/>
      <c r="P18" s="125"/>
      <c r="Q18" s="125"/>
      <c r="R18" s="125"/>
      <c r="S18" s="125"/>
      <c r="T18" s="125"/>
      <c r="U18" s="125"/>
      <c r="V18" s="125"/>
      <c r="W18" s="125"/>
      <c r="X18" s="125"/>
      <c r="Y18" s="125"/>
      <c r="Z18" s="125"/>
      <c r="AA18" s="125"/>
      <c r="AB18" s="125"/>
      <c r="AC18" s="125"/>
      <c r="AD18" s="125"/>
      <c r="AE18" s="125"/>
      <c r="AF18" s="125"/>
      <c r="AG18" s="125"/>
      <c r="AH18" s="125"/>
      <c r="AI18" s="125"/>
      <c r="AJ18" s="125"/>
      <c r="AK18" s="125"/>
      <c r="AL18" s="125"/>
      <c r="AM18" s="125"/>
      <c r="AN18" s="125"/>
      <c r="AO18" s="125"/>
      <c r="AP18" s="125"/>
      <c r="AQ18" s="125"/>
      <c r="AR18" s="125"/>
      <c r="AS18" s="85"/>
    </row>
    <row r="19" spans="1:45" ht="14.15" x14ac:dyDescent="0.35">
      <c r="A19" s="125"/>
      <c r="B19" s="125"/>
      <c r="C19" s="125"/>
      <c r="D19" s="125"/>
      <c r="E19" s="125"/>
      <c r="F19" s="125"/>
      <c r="G19" s="125"/>
      <c r="H19" s="125"/>
      <c r="I19" s="125"/>
      <c r="J19" s="125"/>
      <c r="K19" s="125"/>
      <c r="L19" s="125"/>
      <c r="M19" s="125"/>
      <c r="N19" s="125"/>
      <c r="O19" s="125"/>
      <c r="P19" s="125"/>
      <c r="Q19" s="125"/>
      <c r="R19" s="125"/>
      <c r="S19" s="125"/>
      <c r="T19" s="125"/>
      <c r="U19" s="125"/>
      <c r="V19" s="125"/>
      <c r="W19" s="125"/>
      <c r="X19" s="125"/>
      <c r="Y19" s="125"/>
      <c r="Z19" s="125"/>
      <c r="AA19" s="125"/>
      <c r="AB19" s="125"/>
      <c r="AC19" s="125"/>
      <c r="AD19" s="125"/>
      <c r="AE19" s="125"/>
      <c r="AF19" s="125"/>
      <c r="AG19" s="125"/>
      <c r="AH19" s="125"/>
      <c r="AI19" s="125"/>
      <c r="AJ19" s="125"/>
      <c r="AK19" s="125"/>
      <c r="AL19" s="125"/>
      <c r="AM19" s="125"/>
      <c r="AN19" s="125"/>
      <c r="AO19" s="125"/>
      <c r="AP19" s="125"/>
      <c r="AQ19" s="125"/>
      <c r="AR19" s="125"/>
      <c r="AS19" s="85"/>
    </row>
    <row r="20" spans="1:45" ht="14.15" x14ac:dyDescent="0.35">
      <c r="A20" s="125"/>
      <c r="B20" s="125"/>
      <c r="C20" s="125"/>
      <c r="D20" s="125"/>
      <c r="E20" s="125"/>
      <c r="F20" s="125"/>
      <c r="G20" s="125"/>
      <c r="H20" s="125"/>
      <c r="I20" s="125"/>
      <c r="J20" s="125"/>
      <c r="K20" s="125"/>
      <c r="L20" s="125"/>
      <c r="M20" s="125"/>
      <c r="N20" s="125"/>
      <c r="O20" s="125"/>
      <c r="P20" s="125"/>
      <c r="Q20" s="125"/>
      <c r="R20" s="125"/>
      <c r="S20" s="125"/>
      <c r="T20" s="125"/>
      <c r="U20" s="125"/>
      <c r="V20" s="125"/>
      <c r="W20" s="125"/>
      <c r="X20" s="125"/>
      <c r="Y20" s="125"/>
      <c r="Z20" s="125"/>
      <c r="AA20" s="125"/>
      <c r="AB20" s="125"/>
      <c r="AC20" s="125"/>
      <c r="AD20" s="125"/>
      <c r="AE20" s="125"/>
      <c r="AF20" s="125"/>
      <c r="AG20" s="125"/>
      <c r="AH20" s="125"/>
      <c r="AI20" s="125"/>
      <c r="AJ20" s="125"/>
      <c r="AK20" s="125"/>
      <c r="AL20" s="125"/>
      <c r="AM20" s="125"/>
      <c r="AN20" s="125"/>
      <c r="AO20" s="125"/>
      <c r="AP20" s="125"/>
      <c r="AQ20" s="125"/>
      <c r="AR20" s="125"/>
      <c r="AS20" s="85"/>
    </row>
    <row r="21" spans="1:45" ht="14.15" x14ac:dyDescent="0.35">
      <c r="A21" s="125"/>
      <c r="B21" s="125"/>
      <c r="C21" s="125"/>
      <c r="D21" s="125"/>
      <c r="E21" s="125"/>
      <c r="F21" s="125"/>
      <c r="G21" s="125"/>
      <c r="H21" s="125"/>
      <c r="I21" s="125"/>
      <c r="J21" s="125"/>
      <c r="K21" s="125"/>
      <c r="L21" s="125"/>
      <c r="M21" s="125"/>
      <c r="N21" s="125"/>
      <c r="O21" s="125"/>
      <c r="P21" s="125"/>
      <c r="Q21" s="125"/>
      <c r="R21" s="125"/>
      <c r="S21" s="125"/>
      <c r="T21" s="125"/>
      <c r="U21" s="125"/>
      <c r="V21" s="125"/>
      <c r="W21" s="125"/>
      <c r="X21" s="125"/>
      <c r="Y21" s="125"/>
      <c r="Z21" s="125"/>
      <c r="AA21" s="125"/>
      <c r="AB21" s="125"/>
      <c r="AC21" s="125"/>
      <c r="AD21" s="125"/>
      <c r="AE21" s="125"/>
      <c r="AF21" s="125"/>
      <c r="AG21" s="125"/>
      <c r="AH21" s="125"/>
      <c r="AI21" s="125"/>
      <c r="AJ21" s="125"/>
      <c r="AK21" s="125"/>
      <c r="AL21" s="125"/>
      <c r="AM21" s="125"/>
      <c r="AN21" s="125"/>
      <c r="AO21" s="125"/>
      <c r="AP21" s="125"/>
      <c r="AQ21" s="125"/>
      <c r="AR21" s="125"/>
      <c r="AS21" s="85"/>
    </row>
    <row r="22" spans="1:45" ht="14.15" x14ac:dyDescent="0.35">
      <c r="A22" s="125"/>
      <c r="B22" s="125"/>
      <c r="C22" s="125"/>
      <c r="D22" s="125"/>
      <c r="E22" s="125"/>
      <c r="F22" s="125"/>
      <c r="G22" s="125"/>
      <c r="H22" s="125"/>
      <c r="I22" s="125"/>
      <c r="J22" s="125"/>
      <c r="K22" s="125"/>
      <c r="L22" s="125"/>
      <c r="M22" s="125"/>
      <c r="N22" s="125"/>
      <c r="O22" s="125"/>
      <c r="P22" s="125"/>
      <c r="Q22" s="125"/>
      <c r="R22" s="125"/>
      <c r="S22" s="125"/>
      <c r="T22" s="125"/>
      <c r="U22" s="125"/>
      <c r="V22" s="125"/>
      <c r="W22" s="125"/>
      <c r="X22" s="125"/>
      <c r="Y22" s="125"/>
      <c r="Z22" s="125"/>
      <c r="AA22" s="125"/>
      <c r="AB22" s="125"/>
      <c r="AC22" s="125"/>
      <c r="AD22" s="125"/>
      <c r="AE22" s="125"/>
      <c r="AF22" s="125"/>
      <c r="AG22" s="125"/>
      <c r="AH22" s="125"/>
      <c r="AI22" s="125"/>
      <c r="AJ22" s="125"/>
      <c r="AK22" s="125"/>
      <c r="AL22" s="125"/>
      <c r="AM22" s="125"/>
      <c r="AN22" s="125"/>
      <c r="AO22" s="125"/>
      <c r="AP22" s="125"/>
      <c r="AQ22" s="125"/>
      <c r="AR22" s="125"/>
      <c r="AS22" s="85"/>
    </row>
    <row r="23" spans="1:45" ht="14.15" x14ac:dyDescent="0.35">
      <c r="A23" s="125"/>
      <c r="B23" s="125"/>
      <c r="C23" s="125"/>
      <c r="D23" s="125"/>
      <c r="E23" s="125"/>
      <c r="F23" s="125"/>
      <c r="G23" s="125"/>
      <c r="H23" s="125"/>
      <c r="I23" s="125"/>
      <c r="J23" s="125"/>
      <c r="K23" s="125"/>
      <c r="L23" s="125"/>
      <c r="M23" s="125"/>
      <c r="N23" s="125"/>
      <c r="O23" s="125"/>
      <c r="P23" s="125"/>
      <c r="Q23" s="125"/>
      <c r="R23" s="125"/>
      <c r="S23" s="125"/>
      <c r="T23" s="125"/>
      <c r="U23" s="125"/>
      <c r="V23" s="125"/>
      <c r="W23" s="125"/>
      <c r="X23" s="125"/>
      <c r="Y23" s="125"/>
      <c r="Z23" s="125"/>
      <c r="AA23" s="125"/>
      <c r="AB23" s="125"/>
      <c r="AC23" s="125"/>
      <c r="AD23" s="125"/>
      <c r="AE23" s="125"/>
      <c r="AF23" s="125"/>
      <c r="AG23" s="125"/>
      <c r="AH23" s="125"/>
      <c r="AI23" s="125"/>
      <c r="AJ23" s="125"/>
      <c r="AK23" s="125"/>
      <c r="AL23" s="125"/>
      <c r="AM23" s="125"/>
      <c r="AN23" s="125"/>
      <c r="AO23" s="125"/>
      <c r="AP23" s="125"/>
      <c r="AQ23" s="125"/>
      <c r="AR23" s="125"/>
      <c r="AS23" s="85"/>
    </row>
    <row r="24" spans="1:45" ht="14.15" x14ac:dyDescent="0.35">
      <c r="A24" s="125"/>
      <c r="B24" s="125"/>
      <c r="C24" s="125"/>
      <c r="D24" s="125"/>
      <c r="E24" s="125"/>
      <c r="F24" s="125"/>
      <c r="G24" s="125"/>
      <c r="H24" s="125"/>
      <c r="I24" s="125"/>
      <c r="J24" s="125"/>
      <c r="K24" s="125"/>
      <c r="L24" s="125"/>
      <c r="M24" s="125"/>
      <c r="N24" s="125"/>
      <c r="O24" s="125"/>
      <c r="P24" s="125"/>
      <c r="Q24" s="125"/>
      <c r="R24" s="125"/>
      <c r="S24" s="125"/>
      <c r="T24" s="125"/>
      <c r="U24" s="125"/>
      <c r="V24" s="125"/>
      <c r="W24" s="125"/>
      <c r="X24" s="125"/>
      <c r="Y24" s="125"/>
      <c r="Z24" s="125"/>
      <c r="AA24" s="125"/>
      <c r="AB24" s="125"/>
      <c r="AC24" s="125"/>
      <c r="AD24" s="125"/>
      <c r="AE24" s="125"/>
      <c r="AF24" s="125"/>
      <c r="AG24" s="125"/>
      <c r="AH24" s="125"/>
      <c r="AI24" s="125"/>
      <c r="AJ24" s="125"/>
      <c r="AK24" s="125"/>
      <c r="AL24" s="125"/>
      <c r="AM24" s="125"/>
      <c r="AN24" s="125"/>
      <c r="AO24" s="125"/>
      <c r="AP24" s="125"/>
      <c r="AQ24" s="125"/>
      <c r="AR24" s="125"/>
      <c r="AS24" s="85"/>
    </row>
    <row r="25" spans="1:45" ht="14.15" x14ac:dyDescent="0.35">
      <c r="A25" s="125"/>
      <c r="B25" s="125"/>
      <c r="C25" s="125"/>
      <c r="D25" s="125"/>
      <c r="E25" s="125"/>
      <c r="F25" s="125"/>
      <c r="G25" s="125"/>
      <c r="H25" s="125"/>
      <c r="I25" s="125"/>
      <c r="J25" s="125"/>
      <c r="K25" s="125"/>
      <c r="L25" s="125"/>
      <c r="M25" s="125"/>
      <c r="N25" s="125"/>
      <c r="O25" s="125"/>
      <c r="P25" s="125"/>
      <c r="Q25" s="125"/>
      <c r="R25" s="125"/>
      <c r="S25" s="125"/>
      <c r="T25" s="125"/>
      <c r="U25" s="125"/>
      <c r="V25" s="125"/>
      <c r="W25" s="125"/>
      <c r="X25" s="125"/>
      <c r="Y25" s="125"/>
      <c r="Z25" s="125"/>
      <c r="AA25" s="125"/>
      <c r="AB25" s="125"/>
      <c r="AC25" s="125"/>
      <c r="AD25" s="125"/>
      <c r="AE25" s="125"/>
      <c r="AF25" s="125"/>
      <c r="AG25" s="125"/>
      <c r="AH25" s="125"/>
      <c r="AI25" s="125"/>
      <c r="AJ25" s="125"/>
      <c r="AK25" s="125"/>
      <c r="AL25" s="125"/>
      <c r="AM25" s="125"/>
      <c r="AN25" s="125"/>
      <c r="AO25" s="125"/>
      <c r="AP25" s="125"/>
      <c r="AQ25" s="125"/>
      <c r="AR25" s="125"/>
      <c r="AS25" s="85"/>
    </row>
    <row r="26" spans="1:45" ht="14.15" x14ac:dyDescent="0.35">
      <c r="A26" s="125"/>
      <c r="B26" s="125"/>
      <c r="C26" s="125"/>
      <c r="D26" s="125"/>
      <c r="E26" s="125"/>
      <c r="F26" s="125"/>
      <c r="G26" s="125"/>
      <c r="H26" s="125"/>
      <c r="I26" s="125"/>
      <c r="J26" s="125"/>
      <c r="K26" s="125"/>
      <c r="L26" s="125"/>
      <c r="M26" s="125"/>
      <c r="N26" s="125"/>
      <c r="O26" s="125"/>
      <c r="P26" s="125"/>
      <c r="Q26" s="125"/>
      <c r="R26" s="125"/>
      <c r="S26" s="125"/>
      <c r="T26" s="125"/>
      <c r="U26" s="125"/>
      <c r="V26" s="125"/>
      <c r="W26" s="125"/>
      <c r="X26" s="125"/>
      <c r="Y26" s="125"/>
      <c r="Z26" s="125"/>
      <c r="AA26" s="125"/>
      <c r="AB26" s="125"/>
      <c r="AC26" s="125"/>
      <c r="AD26" s="125"/>
      <c r="AE26" s="125"/>
      <c r="AF26" s="125"/>
      <c r="AG26" s="125"/>
      <c r="AH26" s="125"/>
      <c r="AI26" s="125"/>
      <c r="AJ26" s="125"/>
      <c r="AK26" s="125"/>
      <c r="AL26" s="125"/>
      <c r="AM26" s="125"/>
      <c r="AN26" s="125"/>
      <c r="AO26" s="125"/>
      <c r="AP26" s="125"/>
      <c r="AQ26" s="125"/>
      <c r="AR26" s="125"/>
      <c r="AS26" s="85"/>
    </row>
    <row r="27" spans="1:45" ht="14.15" x14ac:dyDescent="0.35">
      <c r="A27" s="125"/>
      <c r="B27" s="125"/>
      <c r="C27" s="125"/>
      <c r="D27" s="125"/>
      <c r="E27" s="125"/>
      <c r="F27" s="125"/>
      <c r="G27" s="125"/>
      <c r="H27" s="125"/>
      <c r="I27" s="125"/>
      <c r="J27" s="125"/>
      <c r="K27" s="125"/>
      <c r="L27" s="125"/>
      <c r="M27" s="125"/>
      <c r="N27" s="125"/>
      <c r="O27" s="125"/>
      <c r="P27" s="125"/>
      <c r="Q27" s="125"/>
      <c r="R27" s="125"/>
      <c r="S27" s="125"/>
      <c r="T27" s="125"/>
      <c r="U27" s="125"/>
      <c r="V27" s="125"/>
      <c r="W27" s="125"/>
      <c r="X27" s="125"/>
      <c r="Y27" s="125"/>
      <c r="Z27" s="125"/>
      <c r="AA27" s="125"/>
      <c r="AB27" s="125"/>
      <c r="AC27" s="125"/>
      <c r="AD27" s="125"/>
      <c r="AE27" s="125"/>
      <c r="AF27" s="125"/>
      <c r="AG27" s="125"/>
      <c r="AH27" s="125"/>
      <c r="AI27" s="125"/>
      <c r="AJ27" s="125"/>
      <c r="AK27" s="125"/>
      <c r="AL27" s="125"/>
      <c r="AM27" s="125"/>
      <c r="AN27" s="125"/>
      <c r="AO27" s="125"/>
      <c r="AP27" s="125"/>
      <c r="AQ27" s="125"/>
      <c r="AR27" s="125"/>
      <c r="AS27" s="85"/>
    </row>
    <row r="28" spans="1:45" ht="14.15" x14ac:dyDescent="0.35">
      <c r="A28" s="125"/>
      <c r="B28" s="125"/>
      <c r="C28" s="125"/>
      <c r="D28" s="125"/>
      <c r="E28" s="125"/>
      <c r="F28" s="125"/>
      <c r="G28" s="125"/>
      <c r="H28" s="125"/>
      <c r="I28" s="125"/>
      <c r="J28" s="125"/>
      <c r="K28" s="125"/>
      <c r="L28" s="125"/>
      <c r="M28" s="125"/>
      <c r="N28" s="125"/>
      <c r="O28" s="125"/>
      <c r="P28" s="125"/>
      <c r="Q28" s="125"/>
      <c r="R28" s="125"/>
      <c r="S28" s="125"/>
      <c r="T28" s="125"/>
      <c r="U28" s="125"/>
      <c r="V28" s="125"/>
      <c r="W28" s="125"/>
      <c r="X28" s="125"/>
      <c r="Y28" s="125"/>
      <c r="Z28" s="125"/>
      <c r="AA28" s="125"/>
      <c r="AB28" s="125"/>
      <c r="AC28" s="125"/>
      <c r="AD28" s="125"/>
      <c r="AE28" s="125"/>
      <c r="AF28" s="125"/>
      <c r="AG28" s="125"/>
      <c r="AH28" s="125"/>
      <c r="AI28" s="125"/>
      <c r="AJ28" s="125"/>
      <c r="AK28" s="125"/>
      <c r="AL28" s="125"/>
      <c r="AM28" s="125"/>
      <c r="AN28" s="125"/>
      <c r="AO28" s="125"/>
      <c r="AP28" s="125"/>
      <c r="AQ28" s="125"/>
      <c r="AR28" s="125"/>
      <c r="AS28" s="85"/>
    </row>
    <row r="29" spans="1:45" ht="14.15" x14ac:dyDescent="0.35">
      <c r="A29" s="125"/>
      <c r="B29" s="125"/>
      <c r="C29" s="125"/>
      <c r="D29" s="125"/>
      <c r="E29" s="125"/>
      <c r="F29" s="125"/>
      <c r="G29" s="125"/>
      <c r="H29" s="125"/>
      <c r="I29" s="125"/>
      <c r="J29" s="125"/>
      <c r="K29" s="125"/>
      <c r="L29" s="125"/>
      <c r="M29" s="125"/>
      <c r="N29" s="125"/>
      <c r="O29" s="125"/>
      <c r="P29" s="125"/>
      <c r="Q29" s="125"/>
      <c r="R29" s="125"/>
      <c r="S29" s="125"/>
      <c r="T29" s="125"/>
      <c r="U29" s="125"/>
      <c r="V29" s="125"/>
      <c r="W29" s="125"/>
      <c r="X29" s="125"/>
      <c r="Y29" s="125"/>
      <c r="Z29" s="125"/>
      <c r="AA29" s="125"/>
      <c r="AB29" s="125"/>
      <c r="AC29" s="125"/>
      <c r="AD29" s="125"/>
      <c r="AE29" s="125"/>
      <c r="AF29" s="125"/>
      <c r="AG29" s="125"/>
      <c r="AH29" s="125"/>
      <c r="AI29" s="125"/>
      <c r="AJ29" s="125"/>
      <c r="AK29" s="125"/>
      <c r="AL29" s="125"/>
      <c r="AM29" s="125"/>
      <c r="AN29" s="125"/>
      <c r="AO29" s="125"/>
      <c r="AP29" s="125"/>
      <c r="AQ29" s="125"/>
      <c r="AR29" s="125"/>
      <c r="AS29" s="85"/>
    </row>
    <row r="30" spans="1:45" ht="14.15" x14ac:dyDescent="0.35">
      <c r="A30" s="125"/>
      <c r="B30" s="125"/>
      <c r="C30" s="125"/>
      <c r="D30" s="125"/>
      <c r="E30" s="125"/>
      <c r="F30" s="125"/>
      <c r="G30" s="125"/>
      <c r="H30" s="125"/>
      <c r="I30" s="125"/>
      <c r="J30" s="125"/>
      <c r="K30" s="125"/>
      <c r="L30" s="125"/>
      <c r="M30" s="125"/>
      <c r="N30" s="125"/>
      <c r="O30" s="125"/>
      <c r="P30" s="125"/>
      <c r="Q30" s="125"/>
      <c r="R30" s="125"/>
      <c r="S30" s="125"/>
      <c r="T30" s="125"/>
      <c r="U30" s="125"/>
      <c r="V30" s="125"/>
      <c r="W30" s="125"/>
      <c r="X30" s="125"/>
      <c r="Y30" s="125"/>
      <c r="Z30" s="125"/>
      <c r="AA30" s="125"/>
      <c r="AB30" s="125"/>
      <c r="AC30" s="125"/>
      <c r="AD30" s="125"/>
      <c r="AE30" s="125"/>
      <c r="AF30" s="125"/>
      <c r="AG30" s="125"/>
      <c r="AH30" s="125"/>
      <c r="AI30" s="125"/>
      <c r="AJ30" s="125"/>
      <c r="AK30" s="125"/>
      <c r="AL30" s="125"/>
      <c r="AM30" s="125"/>
      <c r="AN30" s="125"/>
      <c r="AO30" s="125"/>
      <c r="AP30" s="125"/>
      <c r="AQ30" s="125"/>
      <c r="AR30" s="125"/>
      <c r="AS30" s="85"/>
    </row>
    <row r="31" spans="1:45" ht="14.15" x14ac:dyDescent="0.35">
      <c r="A31" s="125"/>
      <c r="B31" s="125"/>
      <c r="C31" s="125"/>
      <c r="D31" s="125"/>
      <c r="E31" s="125"/>
      <c r="F31" s="125"/>
      <c r="G31" s="125"/>
      <c r="H31" s="125"/>
      <c r="I31" s="125"/>
      <c r="J31" s="125"/>
      <c r="K31" s="125"/>
      <c r="L31" s="125"/>
      <c r="M31" s="125"/>
      <c r="N31" s="125"/>
      <c r="O31" s="125"/>
      <c r="P31" s="125"/>
      <c r="Q31" s="125"/>
      <c r="R31" s="125"/>
      <c r="S31" s="125"/>
      <c r="T31" s="125"/>
      <c r="U31" s="125"/>
      <c r="V31" s="125"/>
      <c r="W31" s="125"/>
      <c r="X31" s="125"/>
      <c r="Y31" s="125"/>
      <c r="Z31" s="125"/>
      <c r="AA31" s="125"/>
      <c r="AB31" s="125"/>
      <c r="AC31" s="125"/>
      <c r="AD31" s="125"/>
      <c r="AE31" s="125"/>
      <c r="AF31" s="125"/>
      <c r="AG31" s="125"/>
      <c r="AH31" s="125"/>
      <c r="AI31" s="125"/>
      <c r="AJ31" s="125"/>
      <c r="AK31" s="125"/>
      <c r="AL31" s="125"/>
      <c r="AM31" s="125"/>
      <c r="AN31" s="125"/>
      <c r="AO31" s="125"/>
      <c r="AP31" s="125"/>
      <c r="AQ31" s="125"/>
      <c r="AR31" s="125"/>
      <c r="AS31" s="85"/>
    </row>
    <row r="32" spans="1:45" ht="14.15" x14ac:dyDescent="0.35">
      <c r="A32" s="125"/>
      <c r="B32" s="125"/>
      <c r="C32" s="125"/>
      <c r="D32" s="125"/>
      <c r="E32" s="125"/>
      <c r="F32" s="125"/>
      <c r="G32" s="125"/>
      <c r="H32" s="125"/>
      <c r="I32" s="125"/>
      <c r="J32" s="125"/>
      <c r="K32" s="125"/>
      <c r="L32" s="125"/>
      <c r="M32" s="125"/>
      <c r="N32" s="125"/>
      <c r="O32" s="125"/>
      <c r="P32" s="125"/>
      <c r="Q32" s="125"/>
      <c r="R32" s="125"/>
      <c r="S32" s="125"/>
      <c r="T32" s="125"/>
      <c r="U32" s="125"/>
      <c r="V32" s="125"/>
      <c r="W32" s="125"/>
      <c r="X32" s="125"/>
      <c r="Y32" s="125"/>
      <c r="Z32" s="125"/>
      <c r="AA32" s="125"/>
      <c r="AB32" s="125"/>
      <c r="AC32" s="125"/>
      <c r="AD32" s="125"/>
      <c r="AE32" s="125"/>
      <c r="AF32" s="125"/>
      <c r="AG32" s="125"/>
      <c r="AH32" s="125"/>
      <c r="AI32" s="125"/>
      <c r="AJ32" s="125"/>
      <c r="AK32" s="125"/>
      <c r="AL32" s="125"/>
      <c r="AM32" s="125"/>
      <c r="AN32" s="125"/>
      <c r="AO32" s="125"/>
      <c r="AP32" s="125"/>
      <c r="AQ32" s="125"/>
      <c r="AR32" s="125"/>
      <c r="AS32" s="85"/>
    </row>
    <row r="33" spans="1:45" ht="14.15" x14ac:dyDescent="0.35">
      <c r="A33" s="125"/>
      <c r="B33" s="125"/>
      <c r="C33" s="125"/>
      <c r="D33" s="125"/>
      <c r="E33" s="125"/>
      <c r="F33" s="125"/>
      <c r="G33" s="125"/>
      <c r="H33" s="125"/>
      <c r="I33" s="125"/>
      <c r="J33" s="125"/>
      <c r="K33" s="125"/>
      <c r="L33" s="125"/>
      <c r="M33" s="125"/>
      <c r="N33" s="125"/>
      <c r="O33" s="125"/>
      <c r="P33" s="125"/>
      <c r="Q33" s="125"/>
      <c r="R33" s="125"/>
      <c r="S33" s="125"/>
      <c r="T33" s="125"/>
      <c r="U33" s="125"/>
      <c r="V33" s="125"/>
      <c r="W33" s="125"/>
      <c r="X33" s="125"/>
      <c r="Y33" s="125"/>
      <c r="Z33" s="125"/>
      <c r="AA33" s="125"/>
      <c r="AB33" s="125"/>
      <c r="AC33" s="125"/>
      <c r="AD33" s="125"/>
      <c r="AE33" s="125"/>
      <c r="AF33" s="125"/>
      <c r="AG33" s="125"/>
      <c r="AH33" s="125"/>
      <c r="AI33" s="125"/>
      <c r="AJ33" s="125"/>
      <c r="AK33" s="125"/>
      <c r="AL33" s="125"/>
      <c r="AM33" s="125"/>
      <c r="AN33" s="125"/>
      <c r="AO33" s="125"/>
      <c r="AP33" s="125"/>
      <c r="AQ33" s="125"/>
      <c r="AR33" s="125"/>
      <c r="AS33" s="85"/>
    </row>
    <row r="34" spans="1:45" ht="14.15" x14ac:dyDescent="0.35">
      <c r="A34" s="125"/>
      <c r="B34" s="125"/>
      <c r="C34" s="125"/>
      <c r="D34" s="125"/>
      <c r="E34" s="125"/>
      <c r="F34" s="125"/>
      <c r="G34" s="125"/>
      <c r="H34" s="125"/>
      <c r="I34" s="125"/>
      <c r="J34" s="125"/>
      <c r="K34" s="125"/>
      <c r="L34" s="125"/>
      <c r="M34" s="125"/>
      <c r="N34" s="125"/>
      <c r="O34" s="125"/>
      <c r="P34" s="125"/>
      <c r="Q34" s="125"/>
      <c r="R34" s="125"/>
      <c r="S34" s="125"/>
      <c r="T34" s="125"/>
      <c r="U34" s="125"/>
      <c r="V34" s="125"/>
      <c r="W34" s="125"/>
      <c r="X34" s="125"/>
      <c r="Y34" s="125"/>
      <c r="Z34" s="125"/>
      <c r="AA34" s="125"/>
      <c r="AB34" s="125"/>
      <c r="AC34" s="125"/>
      <c r="AD34" s="125"/>
      <c r="AE34" s="125"/>
      <c r="AF34" s="125"/>
      <c r="AG34" s="125"/>
      <c r="AH34" s="125"/>
      <c r="AI34" s="125"/>
      <c r="AJ34" s="125"/>
      <c r="AK34" s="125"/>
      <c r="AL34" s="125"/>
      <c r="AM34" s="125"/>
      <c r="AN34" s="125"/>
      <c r="AO34" s="125"/>
      <c r="AP34" s="125"/>
      <c r="AQ34" s="125"/>
      <c r="AR34" s="125"/>
      <c r="AS34" s="85"/>
    </row>
    <row r="35" spans="1:45" ht="14.15" x14ac:dyDescent="0.35">
      <c r="A35" s="125"/>
      <c r="B35" s="125"/>
      <c r="C35" s="125"/>
      <c r="D35" s="125"/>
      <c r="E35" s="125"/>
      <c r="F35" s="125"/>
      <c r="G35" s="125"/>
      <c r="H35" s="125"/>
      <c r="I35" s="125"/>
      <c r="J35" s="125"/>
      <c r="K35" s="125"/>
      <c r="L35" s="125"/>
      <c r="M35" s="125"/>
      <c r="N35" s="125"/>
      <c r="O35" s="125"/>
      <c r="P35" s="125"/>
      <c r="Q35" s="125"/>
      <c r="R35" s="125"/>
      <c r="S35" s="125"/>
      <c r="T35" s="125"/>
      <c r="U35" s="125"/>
      <c r="V35" s="125"/>
      <c r="W35" s="125"/>
      <c r="X35" s="125"/>
      <c r="Y35" s="125"/>
      <c r="Z35" s="125"/>
      <c r="AA35" s="125"/>
      <c r="AB35" s="125"/>
      <c r="AC35" s="125"/>
      <c r="AD35" s="125"/>
      <c r="AE35" s="125"/>
      <c r="AF35" s="125"/>
      <c r="AG35" s="125"/>
      <c r="AH35" s="125"/>
      <c r="AI35" s="125"/>
      <c r="AJ35" s="125"/>
      <c r="AK35" s="125"/>
      <c r="AL35" s="125"/>
      <c r="AM35" s="125"/>
      <c r="AN35" s="125"/>
      <c r="AO35" s="125"/>
      <c r="AP35" s="125"/>
      <c r="AQ35" s="125"/>
      <c r="AR35" s="125"/>
      <c r="AS35" s="85"/>
    </row>
    <row r="36" spans="1:45" ht="14.15" x14ac:dyDescent="0.35">
      <c r="A36" s="125"/>
      <c r="B36" s="125"/>
      <c r="C36" s="125"/>
      <c r="D36" s="125"/>
      <c r="E36" s="125"/>
      <c r="F36" s="125"/>
      <c r="G36" s="125"/>
      <c r="H36" s="125"/>
      <c r="I36" s="125"/>
      <c r="J36" s="125"/>
      <c r="K36" s="125"/>
      <c r="L36" s="125"/>
      <c r="M36" s="125"/>
      <c r="N36" s="125"/>
      <c r="O36" s="125"/>
      <c r="P36" s="125"/>
      <c r="Q36" s="125"/>
      <c r="R36" s="125"/>
      <c r="S36" s="125"/>
      <c r="T36" s="125"/>
      <c r="U36" s="125"/>
      <c r="V36" s="125"/>
      <c r="W36" s="125"/>
      <c r="X36" s="125"/>
      <c r="Y36" s="125"/>
      <c r="Z36" s="125"/>
      <c r="AA36" s="125"/>
      <c r="AB36" s="125"/>
      <c r="AC36" s="125"/>
      <c r="AD36" s="125"/>
      <c r="AE36" s="125"/>
      <c r="AF36" s="125"/>
      <c r="AG36" s="125"/>
      <c r="AH36" s="125"/>
      <c r="AI36" s="125"/>
      <c r="AJ36" s="125"/>
      <c r="AK36" s="125"/>
      <c r="AL36" s="125"/>
      <c r="AM36" s="125"/>
      <c r="AN36" s="125"/>
      <c r="AO36" s="125"/>
      <c r="AP36" s="125"/>
      <c r="AQ36" s="125"/>
      <c r="AR36" s="125"/>
      <c r="AS36" s="85"/>
    </row>
    <row r="37" spans="1:45" ht="14.15" x14ac:dyDescent="0.35">
      <c r="A37" s="125"/>
      <c r="B37" s="125"/>
      <c r="C37" s="125"/>
      <c r="D37" s="125"/>
      <c r="E37" s="125"/>
      <c r="F37" s="125"/>
      <c r="G37" s="125"/>
      <c r="H37" s="125"/>
      <c r="I37" s="125"/>
      <c r="J37" s="125"/>
      <c r="K37" s="125"/>
      <c r="L37" s="125"/>
      <c r="M37" s="125"/>
      <c r="N37" s="125"/>
      <c r="O37" s="125"/>
      <c r="P37" s="125"/>
      <c r="Q37" s="125"/>
      <c r="R37" s="125"/>
      <c r="S37" s="125"/>
      <c r="T37" s="125"/>
      <c r="U37" s="125"/>
      <c r="V37" s="125"/>
      <c r="W37" s="125"/>
      <c r="X37" s="125"/>
      <c r="Y37" s="125"/>
      <c r="Z37" s="125"/>
      <c r="AA37" s="125"/>
      <c r="AB37" s="125"/>
      <c r="AC37" s="125"/>
      <c r="AD37" s="125"/>
      <c r="AE37" s="125"/>
      <c r="AF37" s="125"/>
      <c r="AG37" s="125"/>
      <c r="AH37" s="125"/>
      <c r="AI37" s="125"/>
      <c r="AJ37" s="125"/>
      <c r="AK37" s="125"/>
      <c r="AL37" s="125"/>
      <c r="AM37" s="125"/>
      <c r="AN37" s="125"/>
      <c r="AO37" s="125"/>
      <c r="AP37" s="125"/>
      <c r="AQ37" s="125"/>
      <c r="AR37" s="125"/>
      <c r="AS37" s="85"/>
    </row>
    <row r="38" spans="1:45" ht="14.15" x14ac:dyDescent="0.35">
      <c r="A38" s="125"/>
      <c r="B38" s="125"/>
      <c r="C38" s="125"/>
      <c r="D38" s="125"/>
      <c r="E38" s="125"/>
      <c r="F38" s="125"/>
      <c r="G38" s="125"/>
      <c r="H38" s="125"/>
      <c r="I38" s="125"/>
      <c r="J38" s="125"/>
      <c r="K38" s="125"/>
      <c r="L38" s="125"/>
      <c r="M38" s="125"/>
      <c r="N38" s="125"/>
      <c r="O38" s="125"/>
      <c r="P38" s="125"/>
      <c r="Q38" s="125"/>
      <c r="R38" s="125"/>
      <c r="S38" s="125"/>
      <c r="T38" s="125"/>
      <c r="U38" s="125"/>
      <c r="V38" s="125"/>
      <c r="W38" s="125"/>
      <c r="X38" s="125"/>
      <c r="Y38" s="125"/>
      <c r="Z38" s="125"/>
      <c r="AA38" s="125"/>
      <c r="AB38" s="125"/>
      <c r="AC38" s="125"/>
      <c r="AD38" s="125"/>
      <c r="AE38" s="125"/>
      <c r="AF38" s="125"/>
      <c r="AG38" s="125"/>
      <c r="AH38" s="125"/>
      <c r="AI38" s="125"/>
      <c r="AJ38" s="125"/>
      <c r="AK38" s="125"/>
      <c r="AL38" s="125"/>
      <c r="AM38" s="125"/>
      <c r="AN38" s="125"/>
      <c r="AO38" s="125"/>
      <c r="AP38" s="125"/>
      <c r="AQ38" s="125"/>
      <c r="AR38" s="125"/>
      <c r="AS38" s="85"/>
    </row>
    <row r="39" spans="1:45" ht="14.15" x14ac:dyDescent="0.35">
      <c r="A39" s="125"/>
      <c r="B39" s="125"/>
      <c r="C39" s="125"/>
      <c r="D39" s="125"/>
      <c r="E39" s="125"/>
      <c r="F39" s="125"/>
      <c r="G39" s="125"/>
      <c r="H39" s="125"/>
      <c r="I39" s="125"/>
      <c r="J39" s="125"/>
      <c r="K39" s="125"/>
      <c r="L39" s="125"/>
      <c r="M39" s="125"/>
      <c r="N39" s="125"/>
      <c r="O39" s="125"/>
      <c r="P39" s="125"/>
      <c r="Q39" s="125"/>
      <c r="R39" s="125"/>
      <c r="S39" s="125"/>
      <c r="T39" s="125"/>
      <c r="U39" s="125"/>
      <c r="V39" s="125"/>
      <c r="W39" s="125"/>
      <c r="X39" s="125"/>
      <c r="Y39" s="125"/>
      <c r="Z39" s="125"/>
      <c r="AA39" s="125"/>
      <c r="AB39" s="125"/>
      <c r="AC39" s="125"/>
      <c r="AD39" s="125"/>
      <c r="AE39" s="125"/>
      <c r="AF39" s="125"/>
      <c r="AG39" s="125"/>
      <c r="AH39" s="125"/>
      <c r="AI39" s="125"/>
      <c r="AJ39" s="125"/>
      <c r="AK39" s="125"/>
      <c r="AL39" s="125"/>
      <c r="AM39" s="125"/>
      <c r="AN39" s="125"/>
      <c r="AO39" s="125"/>
      <c r="AP39" s="125"/>
      <c r="AQ39" s="125"/>
      <c r="AR39" s="125"/>
      <c r="AS39" s="85"/>
    </row>
    <row r="40" spans="1:45" ht="14.15" x14ac:dyDescent="0.35">
      <c r="A40" s="125"/>
      <c r="B40" s="125"/>
      <c r="C40" s="125"/>
      <c r="D40" s="125"/>
      <c r="E40" s="125"/>
      <c r="F40" s="125"/>
      <c r="G40" s="125"/>
      <c r="H40" s="125"/>
      <c r="I40" s="125"/>
      <c r="J40" s="125"/>
      <c r="K40" s="125"/>
      <c r="L40" s="125"/>
      <c r="M40" s="125"/>
      <c r="N40" s="125"/>
      <c r="O40" s="125"/>
      <c r="P40" s="125"/>
      <c r="Q40" s="125"/>
      <c r="R40" s="125"/>
      <c r="S40" s="125"/>
      <c r="T40" s="125"/>
      <c r="U40" s="125"/>
      <c r="V40" s="125"/>
      <c r="W40" s="125"/>
      <c r="X40" s="125"/>
      <c r="Y40" s="125"/>
      <c r="Z40" s="125"/>
      <c r="AA40" s="125"/>
      <c r="AB40" s="125"/>
      <c r="AC40" s="125"/>
      <c r="AD40" s="125"/>
      <c r="AE40" s="125"/>
      <c r="AF40" s="125"/>
      <c r="AG40" s="125"/>
      <c r="AH40" s="125"/>
      <c r="AI40" s="125"/>
      <c r="AJ40" s="125"/>
      <c r="AK40" s="125"/>
      <c r="AL40" s="125"/>
      <c r="AM40" s="125"/>
      <c r="AN40" s="125"/>
      <c r="AO40" s="125"/>
      <c r="AP40" s="125"/>
      <c r="AQ40" s="125"/>
      <c r="AR40" s="125"/>
      <c r="AS40" s="85"/>
    </row>
    <row r="41" spans="1:45" ht="14.15" x14ac:dyDescent="0.35">
      <c r="A41" s="125"/>
      <c r="B41" s="125"/>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25"/>
      <c r="AF41" s="125"/>
      <c r="AG41" s="125"/>
      <c r="AH41" s="125"/>
      <c r="AI41" s="125"/>
      <c r="AJ41" s="125"/>
      <c r="AK41" s="125"/>
      <c r="AL41" s="125"/>
      <c r="AM41" s="125"/>
      <c r="AN41" s="125"/>
      <c r="AO41" s="125"/>
      <c r="AP41" s="125"/>
      <c r="AQ41" s="125"/>
      <c r="AR41" s="125"/>
      <c r="AS41" s="85"/>
    </row>
    <row r="42" spans="1:45" ht="14.15" x14ac:dyDescent="0.35">
      <c r="A42" s="125"/>
      <c r="B42" s="125"/>
      <c r="C42" s="125"/>
      <c r="D42" s="125"/>
      <c r="E42" s="125"/>
      <c r="F42" s="125"/>
      <c r="G42" s="125"/>
      <c r="H42" s="125"/>
      <c r="I42" s="125"/>
      <c r="J42" s="125"/>
      <c r="K42" s="125"/>
      <c r="L42" s="125"/>
      <c r="M42" s="125"/>
      <c r="N42" s="125"/>
      <c r="O42" s="125"/>
      <c r="P42" s="125"/>
      <c r="Q42" s="125"/>
      <c r="R42" s="125"/>
      <c r="S42" s="125"/>
      <c r="T42" s="125"/>
      <c r="U42" s="125"/>
      <c r="V42" s="125"/>
      <c r="W42" s="125"/>
      <c r="X42" s="125"/>
      <c r="Y42" s="125"/>
      <c r="Z42" s="125"/>
      <c r="AA42" s="125"/>
      <c r="AB42" s="125"/>
      <c r="AC42" s="125"/>
      <c r="AD42" s="125"/>
      <c r="AE42" s="125"/>
      <c r="AF42" s="125"/>
      <c r="AG42" s="125"/>
      <c r="AH42" s="125"/>
      <c r="AI42" s="125"/>
      <c r="AJ42" s="125"/>
      <c r="AK42" s="125"/>
      <c r="AL42" s="125"/>
      <c r="AM42" s="125"/>
      <c r="AN42" s="125"/>
      <c r="AO42" s="125"/>
      <c r="AP42" s="125"/>
      <c r="AQ42" s="125"/>
      <c r="AR42" s="125"/>
      <c r="AS42" s="85"/>
    </row>
    <row r="43" spans="1:45" ht="14.15" x14ac:dyDescent="0.35">
      <c r="A43" s="125"/>
      <c r="B43" s="125"/>
      <c r="C43" s="125"/>
      <c r="D43" s="125"/>
      <c r="E43" s="125"/>
      <c r="F43" s="125"/>
      <c r="G43" s="125"/>
      <c r="H43" s="125"/>
      <c r="I43" s="125"/>
      <c r="J43" s="125"/>
      <c r="K43" s="125"/>
      <c r="L43" s="125"/>
      <c r="M43" s="125"/>
      <c r="N43" s="125"/>
      <c r="O43" s="125"/>
      <c r="P43" s="125"/>
      <c r="Q43" s="125"/>
      <c r="R43" s="125"/>
      <c r="S43" s="125"/>
      <c r="T43" s="125"/>
      <c r="U43" s="125"/>
      <c r="V43" s="125"/>
      <c r="W43" s="125"/>
      <c r="X43" s="125"/>
      <c r="Y43" s="125"/>
      <c r="Z43" s="125"/>
      <c r="AA43" s="125"/>
      <c r="AB43" s="125"/>
      <c r="AC43" s="125"/>
      <c r="AD43" s="125"/>
      <c r="AE43" s="125"/>
      <c r="AF43" s="125"/>
      <c r="AG43" s="125"/>
      <c r="AH43" s="125"/>
      <c r="AI43" s="125"/>
      <c r="AJ43" s="125"/>
      <c r="AK43" s="125"/>
      <c r="AL43" s="125"/>
      <c r="AM43" s="125"/>
      <c r="AN43" s="125"/>
      <c r="AO43" s="125"/>
      <c r="AP43" s="125"/>
      <c r="AQ43" s="125"/>
      <c r="AR43" s="125"/>
      <c r="AS43" s="85"/>
    </row>
    <row r="44" spans="1:45" ht="14.15" x14ac:dyDescent="0.35">
      <c r="A44" s="125"/>
      <c r="B44" s="125"/>
      <c r="C44" s="125"/>
      <c r="D44" s="125"/>
      <c r="E44" s="125"/>
      <c r="F44" s="125"/>
      <c r="G44" s="125"/>
      <c r="H44" s="125"/>
      <c r="I44" s="125"/>
      <c r="J44" s="125"/>
      <c r="K44" s="125"/>
      <c r="L44" s="125"/>
      <c r="M44" s="125"/>
      <c r="N44" s="125"/>
      <c r="O44" s="125"/>
      <c r="P44" s="125"/>
      <c r="Q44" s="125"/>
      <c r="R44" s="125"/>
      <c r="S44" s="125"/>
      <c r="T44" s="125"/>
      <c r="U44" s="125"/>
      <c r="V44" s="125"/>
      <c r="W44" s="125"/>
      <c r="X44" s="125"/>
      <c r="Y44" s="125"/>
      <c r="Z44" s="125"/>
      <c r="AA44" s="125"/>
      <c r="AB44" s="125"/>
      <c r="AC44" s="125"/>
      <c r="AD44" s="125"/>
      <c r="AE44" s="125"/>
      <c r="AF44" s="125"/>
      <c r="AG44" s="125"/>
      <c r="AH44" s="125"/>
      <c r="AI44" s="125"/>
      <c r="AJ44" s="125"/>
      <c r="AK44" s="125"/>
      <c r="AL44" s="125"/>
      <c r="AM44" s="125"/>
      <c r="AN44" s="125"/>
      <c r="AO44" s="125"/>
      <c r="AP44" s="125"/>
      <c r="AQ44" s="125"/>
      <c r="AR44" s="125"/>
      <c r="AS44" s="85"/>
    </row>
    <row r="45" spans="1:45" ht="14.15" x14ac:dyDescent="0.35">
      <c r="A45" s="125"/>
      <c r="B45" s="125"/>
      <c r="C45" s="125"/>
      <c r="D45" s="125"/>
      <c r="E45" s="125"/>
      <c r="F45" s="125"/>
      <c r="G45" s="125"/>
      <c r="H45" s="125"/>
      <c r="I45" s="125"/>
      <c r="J45" s="125"/>
      <c r="K45" s="125"/>
      <c r="L45" s="125"/>
      <c r="M45" s="125"/>
      <c r="N45" s="125"/>
      <c r="O45" s="125"/>
      <c r="P45" s="125"/>
      <c r="Q45" s="125"/>
      <c r="R45" s="125"/>
      <c r="S45" s="125"/>
      <c r="T45" s="125"/>
      <c r="U45" s="125"/>
      <c r="V45" s="125"/>
      <c r="W45" s="125"/>
      <c r="X45" s="125"/>
      <c r="Y45" s="125"/>
      <c r="Z45" s="125"/>
      <c r="AA45" s="125"/>
      <c r="AB45" s="125"/>
      <c r="AC45" s="125"/>
      <c r="AD45" s="125"/>
      <c r="AE45" s="125"/>
      <c r="AF45" s="125"/>
      <c r="AG45" s="125"/>
      <c r="AH45" s="125"/>
      <c r="AI45" s="125"/>
      <c r="AJ45" s="125"/>
      <c r="AK45" s="125"/>
      <c r="AL45" s="125"/>
      <c r="AM45" s="125"/>
      <c r="AN45" s="125"/>
      <c r="AO45" s="125"/>
      <c r="AP45" s="125"/>
      <c r="AQ45" s="125"/>
      <c r="AR45" s="125"/>
      <c r="AS45" s="85"/>
    </row>
    <row r="46" spans="1:45" ht="14.15" x14ac:dyDescent="0.35">
      <c r="A46" s="125"/>
      <c r="B46" s="125"/>
      <c r="C46" s="125"/>
      <c r="D46" s="125"/>
      <c r="E46" s="125"/>
      <c r="F46" s="125"/>
      <c r="G46" s="125"/>
      <c r="H46" s="125"/>
      <c r="I46" s="125"/>
      <c r="J46" s="125"/>
      <c r="K46" s="125"/>
      <c r="L46" s="125"/>
      <c r="M46" s="125"/>
      <c r="N46" s="125"/>
      <c r="O46" s="125"/>
      <c r="P46" s="125"/>
      <c r="Q46" s="125"/>
      <c r="R46" s="125"/>
      <c r="S46" s="125"/>
      <c r="T46" s="125"/>
      <c r="U46" s="125"/>
      <c r="V46" s="125"/>
      <c r="W46" s="125"/>
      <c r="X46" s="125"/>
      <c r="Y46" s="125"/>
      <c r="Z46" s="125"/>
      <c r="AA46" s="125"/>
      <c r="AB46" s="125"/>
      <c r="AC46" s="125"/>
      <c r="AD46" s="125"/>
      <c r="AE46" s="125"/>
      <c r="AF46" s="125"/>
      <c r="AG46" s="125"/>
      <c r="AH46" s="125"/>
      <c r="AI46" s="125"/>
      <c r="AJ46" s="125"/>
      <c r="AK46" s="125"/>
      <c r="AL46" s="125"/>
      <c r="AM46" s="125"/>
      <c r="AN46" s="125"/>
      <c r="AO46" s="125"/>
      <c r="AP46" s="125"/>
      <c r="AQ46" s="125"/>
      <c r="AR46" s="125"/>
      <c r="AS46" s="85"/>
    </row>
    <row r="47" spans="1:45" ht="14.15" x14ac:dyDescent="0.35">
      <c r="A47" s="125"/>
      <c r="B47" s="125"/>
      <c r="C47" s="125"/>
      <c r="D47" s="125"/>
      <c r="E47" s="125"/>
      <c r="F47" s="125"/>
      <c r="G47" s="125"/>
      <c r="H47" s="125"/>
      <c r="I47" s="125"/>
      <c r="J47" s="125"/>
      <c r="K47" s="125"/>
      <c r="L47" s="125"/>
      <c r="M47" s="125"/>
      <c r="N47" s="125"/>
      <c r="O47" s="125"/>
      <c r="P47" s="125"/>
      <c r="Q47" s="125"/>
      <c r="R47" s="125"/>
      <c r="S47" s="125"/>
      <c r="T47" s="125"/>
      <c r="U47" s="125"/>
      <c r="V47" s="125"/>
      <c r="W47" s="125"/>
      <c r="X47" s="125"/>
      <c r="Y47" s="125"/>
      <c r="Z47" s="125"/>
      <c r="AA47" s="125"/>
      <c r="AB47" s="125"/>
      <c r="AC47" s="125"/>
      <c r="AD47" s="125"/>
      <c r="AE47" s="125"/>
      <c r="AF47" s="125"/>
      <c r="AG47" s="125"/>
      <c r="AH47" s="125"/>
      <c r="AI47" s="125"/>
      <c r="AJ47" s="125"/>
      <c r="AK47" s="125"/>
      <c r="AL47" s="125"/>
      <c r="AM47" s="125"/>
      <c r="AN47" s="125"/>
      <c r="AO47" s="125"/>
      <c r="AP47" s="125"/>
      <c r="AQ47" s="125"/>
      <c r="AR47" s="125"/>
      <c r="AS47" s="85"/>
    </row>
    <row r="48" spans="1:45" ht="14.15" x14ac:dyDescent="0.35">
      <c r="A48" s="125"/>
      <c r="B48" s="125"/>
      <c r="C48" s="125"/>
      <c r="D48" s="125"/>
      <c r="E48" s="125"/>
      <c r="F48" s="125"/>
      <c r="G48" s="125"/>
      <c r="H48" s="125"/>
      <c r="I48" s="125"/>
      <c r="J48" s="125"/>
      <c r="K48" s="125"/>
      <c r="L48" s="125"/>
      <c r="M48" s="125"/>
      <c r="N48" s="125"/>
      <c r="O48" s="125"/>
      <c r="P48" s="125"/>
      <c r="Q48" s="125"/>
      <c r="R48" s="125"/>
      <c r="S48" s="125"/>
      <c r="T48" s="125"/>
      <c r="U48" s="125"/>
      <c r="V48" s="125"/>
      <c r="W48" s="125"/>
      <c r="X48" s="125"/>
      <c r="Y48" s="125"/>
      <c r="Z48" s="125"/>
      <c r="AA48" s="125"/>
      <c r="AB48" s="125"/>
      <c r="AC48" s="125"/>
      <c r="AD48" s="125"/>
      <c r="AE48" s="125"/>
      <c r="AF48" s="125"/>
      <c r="AG48" s="125"/>
      <c r="AH48" s="125"/>
      <c r="AI48" s="125"/>
      <c r="AJ48" s="125"/>
      <c r="AK48" s="125"/>
      <c r="AL48" s="125"/>
      <c r="AM48" s="125"/>
      <c r="AN48" s="125"/>
      <c r="AO48" s="125"/>
      <c r="AP48" s="125"/>
      <c r="AQ48" s="125"/>
      <c r="AR48" s="125"/>
      <c r="AS48" s="85"/>
    </row>
    <row r="49" spans="1:45" ht="14.15" x14ac:dyDescent="0.35">
      <c r="A49" s="125"/>
      <c r="B49" s="125"/>
      <c r="C49" s="125"/>
      <c r="D49" s="125"/>
      <c r="E49" s="125"/>
      <c r="F49" s="125"/>
      <c r="G49" s="125"/>
      <c r="H49" s="125"/>
      <c r="I49" s="125"/>
      <c r="J49" s="125"/>
      <c r="K49" s="125"/>
      <c r="L49" s="125"/>
      <c r="M49" s="125"/>
      <c r="N49" s="125"/>
      <c r="O49" s="125"/>
      <c r="P49" s="125"/>
      <c r="Q49" s="125"/>
      <c r="R49" s="125"/>
      <c r="S49" s="125"/>
      <c r="T49" s="125"/>
      <c r="U49" s="125"/>
      <c r="V49" s="125"/>
      <c r="W49" s="125"/>
      <c r="X49" s="125"/>
      <c r="Y49" s="125"/>
      <c r="Z49" s="125"/>
      <c r="AA49" s="125"/>
      <c r="AB49" s="125"/>
      <c r="AC49" s="125"/>
      <c r="AD49" s="125"/>
      <c r="AE49" s="125"/>
      <c r="AF49" s="125"/>
      <c r="AG49" s="125"/>
      <c r="AH49" s="125"/>
      <c r="AI49" s="125"/>
      <c r="AJ49" s="125"/>
      <c r="AK49" s="125"/>
      <c r="AL49" s="125"/>
      <c r="AM49" s="125"/>
      <c r="AN49" s="125"/>
      <c r="AO49" s="125"/>
      <c r="AP49" s="125"/>
      <c r="AQ49" s="125"/>
      <c r="AR49" s="125"/>
      <c r="AS49" s="85"/>
    </row>
    <row r="50" spans="1:45" ht="14.15" x14ac:dyDescent="0.35">
      <c r="A50" s="125"/>
      <c r="B50" s="125"/>
      <c r="C50" s="125"/>
      <c r="D50" s="125"/>
      <c r="E50" s="125"/>
      <c r="F50" s="125"/>
      <c r="G50" s="125"/>
      <c r="H50" s="125"/>
      <c r="I50" s="125"/>
      <c r="J50" s="125"/>
      <c r="K50" s="125"/>
      <c r="L50" s="125"/>
      <c r="M50" s="125"/>
      <c r="N50" s="125"/>
      <c r="O50" s="125"/>
      <c r="P50" s="125"/>
      <c r="Q50" s="125"/>
      <c r="R50" s="125"/>
      <c r="S50" s="125"/>
      <c r="T50" s="125"/>
      <c r="U50" s="125"/>
      <c r="V50" s="125"/>
      <c r="W50" s="125"/>
      <c r="X50" s="125"/>
      <c r="Y50" s="125"/>
      <c r="Z50" s="125"/>
      <c r="AA50" s="125"/>
      <c r="AB50" s="125"/>
      <c r="AC50" s="125"/>
      <c r="AD50" s="125"/>
      <c r="AE50" s="125"/>
      <c r="AF50" s="125"/>
      <c r="AG50" s="125"/>
      <c r="AH50" s="125"/>
      <c r="AI50" s="125"/>
      <c r="AJ50" s="125"/>
      <c r="AK50" s="125"/>
      <c r="AL50" s="125"/>
      <c r="AM50" s="125"/>
      <c r="AN50" s="125"/>
      <c r="AO50" s="125"/>
      <c r="AP50" s="125"/>
      <c r="AQ50" s="125"/>
      <c r="AR50" s="125"/>
      <c r="AS50" s="85"/>
    </row>
    <row r="51" spans="1:45" ht="14.15" x14ac:dyDescent="0.35">
      <c r="A51" s="125"/>
      <c r="B51" s="125"/>
      <c r="C51" s="125"/>
      <c r="D51" s="125"/>
      <c r="E51" s="125"/>
      <c r="F51" s="125"/>
      <c r="G51" s="125"/>
      <c r="H51" s="125"/>
      <c r="I51" s="125"/>
      <c r="J51" s="125"/>
      <c r="K51" s="125"/>
      <c r="L51" s="125"/>
      <c r="M51" s="125"/>
      <c r="N51" s="125"/>
      <c r="O51" s="125"/>
      <c r="P51" s="125"/>
      <c r="Q51" s="125"/>
      <c r="R51" s="125"/>
      <c r="S51" s="125"/>
      <c r="T51" s="125"/>
      <c r="U51" s="125"/>
      <c r="V51" s="125"/>
      <c r="W51" s="125"/>
      <c r="X51" s="125"/>
      <c r="Y51" s="125"/>
      <c r="Z51" s="125"/>
      <c r="AA51" s="125"/>
      <c r="AB51" s="125"/>
      <c r="AC51" s="125"/>
      <c r="AD51" s="125"/>
      <c r="AE51" s="125"/>
      <c r="AF51" s="125"/>
      <c r="AG51" s="125"/>
      <c r="AH51" s="125"/>
      <c r="AI51" s="125"/>
      <c r="AJ51" s="125"/>
      <c r="AK51" s="125"/>
      <c r="AL51" s="125"/>
      <c r="AM51" s="125"/>
      <c r="AN51" s="125"/>
      <c r="AO51" s="125"/>
      <c r="AP51" s="125"/>
      <c r="AQ51" s="125"/>
      <c r="AR51" s="125"/>
      <c r="AS51" s="85"/>
    </row>
    <row r="52" spans="1:45" ht="14.15" x14ac:dyDescent="0.35">
      <c r="A52" s="125"/>
      <c r="B52" s="125"/>
      <c r="C52" s="125"/>
      <c r="D52" s="125"/>
      <c r="E52" s="125"/>
      <c r="F52" s="125"/>
      <c r="G52" s="125"/>
      <c r="H52" s="125"/>
      <c r="I52" s="125"/>
      <c r="J52" s="125"/>
      <c r="K52" s="125"/>
      <c r="L52" s="125"/>
      <c r="M52" s="125"/>
      <c r="N52" s="125"/>
      <c r="O52" s="125"/>
      <c r="P52" s="125"/>
      <c r="Q52" s="125"/>
      <c r="R52" s="125"/>
      <c r="S52" s="125"/>
      <c r="T52" s="125"/>
      <c r="U52" s="125"/>
      <c r="V52" s="125"/>
      <c r="W52" s="125"/>
      <c r="X52" s="125"/>
      <c r="Y52" s="125"/>
      <c r="Z52" s="125"/>
      <c r="AA52" s="125"/>
      <c r="AB52" s="125"/>
      <c r="AC52" s="125"/>
      <c r="AD52" s="125"/>
      <c r="AE52" s="125"/>
      <c r="AF52" s="125"/>
      <c r="AG52" s="125"/>
      <c r="AH52" s="125"/>
      <c r="AI52" s="125"/>
      <c r="AJ52" s="125"/>
      <c r="AK52" s="125"/>
      <c r="AL52" s="125"/>
      <c r="AM52" s="125"/>
      <c r="AN52" s="125"/>
      <c r="AO52" s="125"/>
      <c r="AP52" s="125"/>
      <c r="AQ52" s="125"/>
      <c r="AR52" s="125"/>
      <c r="AS52" s="85"/>
    </row>
    <row r="53" spans="1:45" ht="14.15" x14ac:dyDescent="0.35">
      <c r="A53" s="125"/>
      <c r="B53" s="125"/>
      <c r="C53" s="125"/>
      <c r="D53" s="125"/>
      <c r="E53" s="125"/>
      <c r="F53" s="125"/>
      <c r="G53" s="125"/>
      <c r="H53" s="125"/>
      <c r="I53" s="125"/>
      <c r="J53" s="125"/>
      <c r="K53" s="125"/>
      <c r="L53" s="125"/>
      <c r="M53" s="125"/>
      <c r="N53" s="125"/>
      <c r="O53" s="125"/>
      <c r="P53" s="125"/>
      <c r="Q53" s="125"/>
      <c r="R53" s="125"/>
      <c r="S53" s="125"/>
      <c r="T53" s="125"/>
      <c r="U53" s="125"/>
      <c r="V53" s="125"/>
      <c r="W53" s="125"/>
      <c r="X53" s="125"/>
      <c r="Y53" s="125"/>
      <c r="Z53" s="125"/>
      <c r="AA53" s="125"/>
      <c r="AB53" s="125"/>
      <c r="AC53" s="125"/>
      <c r="AD53" s="125"/>
      <c r="AE53" s="125"/>
      <c r="AF53" s="125"/>
      <c r="AG53" s="125"/>
      <c r="AH53" s="125"/>
      <c r="AI53" s="125"/>
      <c r="AJ53" s="125"/>
      <c r="AK53" s="125"/>
      <c r="AL53" s="125"/>
      <c r="AM53" s="125"/>
      <c r="AN53" s="125"/>
      <c r="AO53" s="125"/>
      <c r="AP53" s="125"/>
      <c r="AQ53" s="125"/>
      <c r="AR53" s="125"/>
      <c r="AS53" s="85"/>
    </row>
    <row r="54" spans="1:45" ht="14.15" x14ac:dyDescent="0.35">
      <c r="A54" s="125"/>
      <c r="B54" s="125"/>
      <c r="C54" s="125"/>
      <c r="D54" s="125"/>
      <c r="E54" s="125"/>
      <c r="F54" s="125"/>
      <c r="G54" s="125"/>
      <c r="H54" s="125"/>
      <c r="I54" s="125"/>
      <c r="J54" s="125"/>
      <c r="K54" s="125"/>
      <c r="L54" s="125"/>
      <c r="M54" s="125"/>
      <c r="N54" s="125"/>
      <c r="O54" s="125"/>
      <c r="P54" s="125"/>
      <c r="Q54" s="125"/>
      <c r="R54" s="125"/>
      <c r="S54" s="125"/>
      <c r="T54" s="125"/>
      <c r="U54" s="125"/>
      <c r="V54" s="125"/>
      <c r="W54" s="125"/>
      <c r="X54" s="125"/>
      <c r="Y54" s="125"/>
      <c r="Z54" s="125"/>
      <c r="AA54" s="125"/>
      <c r="AB54" s="125"/>
      <c r="AC54" s="125"/>
      <c r="AD54" s="125"/>
      <c r="AE54" s="125"/>
      <c r="AF54" s="125"/>
      <c r="AG54" s="125"/>
      <c r="AH54" s="125"/>
      <c r="AI54" s="125"/>
      <c r="AJ54" s="125"/>
      <c r="AK54" s="125"/>
      <c r="AL54" s="125"/>
      <c r="AM54" s="125"/>
      <c r="AN54" s="125"/>
      <c r="AO54" s="125"/>
      <c r="AP54" s="125"/>
      <c r="AQ54" s="125"/>
      <c r="AR54" s="125"/>
      <c r="AS54" s="85"/>
    </row>
    <row r="55" spans="1:45" ht="14.15" x14ac:dyDescent="0.35">
      <c r="A55" s="125"/>
      <c r="B55" s="125"/>
      <c r="C55" s="125"/>
      <c r="D55" s="125"/>
      <c r="E55" s="125"/>
      <c r="F55" s="125"/>
      <c r="G55" s="125"/>
      <c r="H55" s="125"/>
      <c r="I55" s="125"/>
      <c r="J55" s="125"/>
      <c r="K55" s="125"/>
      <c r="L55" s="125"/>
      <c r="M55" s="125"/>
      <c r="N55" s="125"/>
      <c r="O55" s="125"/>
      <c r="P55" s="125"/>
      <c r="Q55" s="125"/>
      <c r="R55" s="125"/>
      <c r="S55" s="125"/>
      <c r="T55" s="125"/>
      <c r="U55" s="125"/>
      <c r="V55" s="125"/>
      <c r="W55" s="125"/>
      <c r="X55" s="125"/>
      <c r="Y55" s="125"/>
      <c r="Z55" s="125"/>
      <c r="AA55" s="125"/>
      <c r="AB55" s="125"/>
      <c r="AC55" s="125"/>
      <c r="AD55" s="125"/>
      <c r="AE55" s="125"/>
      <c r="AF55" s="125"/>
      <c r="AG55" s="125"/>
      <c r="AH55" s="125"/>
      <c r="AI55" s="125"/>
      <c r="AJ55" s="125"/>
      <c r="AK55" s="125"/>
      <c r="AL55" s="125"/>
      <c r="AM55" s="125"/>
      <c r="AN55" s="125"/>
      <c r="AO55" s="125"/>
      <c r="AP55" s="125"/>
      <c r="AQ55" s="125"/>
      <c r="AR55" s="125"/>
      <c r="AS55" s="85"/>
    </row>
    <row r="56" spans="1:45" ht="6.75" customHeight="1" x14ac:dyDescent="0.35">
      <c r="A56" s="85"/>
      <c r="B56" s="85"/>
      <c r="C56" s="85"/>
      <c r="D56" s="85"/>
      <c r="E56" s="85"/>
      <c r="F56" s="85"/>
      <c r="G56" s="85"/>
      <c r="H56" s="85"/>
      <c r="I56" s="85"/>
      <c r="J56" s="85"/>
      <c r="K56" s="85"/>
      <c r="L56" s="85"/>
      <c r="M56" s="85"/>
      <c r="N56" s="85"/>
      <c r="O56" s="85"/>
      <c r="P56" s="85"/>
      <c r="Q56" s="85"/>
      <c r="R56" s="85"/>
      <c r="S56" s="85"/>
      <c r="T56" s="85"/>
      <c r="U56" s="85"/>
      <c r="V56" s="85"/>
      <c r="W56" s="85"/>
      <c r="X56" s="85"/>
      <c r="Y56" s="85"/>
      <c r="Z56" s="85"/>
      <c r="AA56" s="85"/>
      <c r="AB56" s="85"/>
      <c r="AC56" s="85"/>
      <c r="AD56" s="85"/>
      <c r="AE56" s="85"/>
      <c r="AF56" s="85"/>
      <c r="AG56" s="85"/>
      <c r="AH56" s="85"/>
      <c r="AI56" s="85"/>
      <c r="AJ56" s="85"/>
      <c r="AK56" s="85"/>
      <c r="AL56" s="85"/>
      <c r="AM56" s="85"/>
      <c r="AN56" s="85"/>
      <c r="AO56" s="85"/>
      <c r="AP56" s="85"/>
      <c r="AQ56" s="85"/>
      <c r="AR56" s="85"/>
      <c r="AS56" s="85"/>
    </row>
  </sheetData>
  <sheetProtection sheet="1" objects="1" scenarios="1" selectLockedCells="1" selectUnlockedCells="1"/>
  <mergeCells count="7">
    <mergeCell ref="A56:AS56"/>
    <mergeCell ref="A1:V1"/>
    <mergeCell ref="W1:AI1"/>
    <mergeCell ref="AJ1:AR1"/>
    <mergeCell ref="AS1:AS55"/>
    <mergeCell ref="A2:AR2"/>
    <mergeCell ref="A3:AR55"/>
  </mergeCells>
  <pageMargins left="0.7" right="0.7" top="0.75" bottom="0.75" header="0.3" footer="0.3"/>
  <pageSetup scale="8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R49"/>
  <sheetViews>
    <sheetView zoomScaleNormal="100" zoomScaleSheetLayoutView="100" workbookViewId="0">
      <selection sqref="A1:AR2"/>
    </sheetView>
  </sheetViews>
  <sheetFormatPr defaultColWidth="0" defaultRowHeight="15.45" zeroHeight="1" x14ac:dyDescent="0.4"/>
  <cols>
    <col min="1" max="44" width="2.3046875" style="4" customWidth="1"/>
    <col min="45" max="16384" width="9.07421875" style="4" hidden="1"/>
  </cols>
  <sheetData>
    <row r="1" spans="1:44" ht="15.75" customHeight="1" x14ac:dyDescent="0.4">
      <c r="A1" s="137" t="s">
        <v>11</v>
      </c>
      <c r="B1" s="137"/>
      <c r="C1" s="137"/>
      <c r="D1" s="137"/>
      <c r="E1" s="137"/>
      <c r="F1" s="137"/>
      <c r="G1" s="137"/>
      <c r="H1" s="137"/>
      <c r="I1" s="137"/>
      <c r="J1" s="137"/>
      <c r="K1" s="137"/>
      <c r="L1" s="137"/>
      <c r="M1" s="137"/>
      <c r="N1" s="137"/>
      <c r="O1" s="137"/>
      <c r="P1" s="137"/>
      <c r="Q1" s="137"/>
      <c r="R1" s="137"/>
      <c r="S1" s="137"/>
      <c r="T1" s="137"/>
      <c r="U1" s="137"/>
      <c r="V1" s="137"/>
      <c r="W1" s="137"/>
      <c r="X1" s="137"/>
      <c r="Y1" s="137"/>
      <c r="Z1" s="137"/>
      <c r="AA1" s="137"/>
      <c r="AB1" s="137"/>
      <c r="AC1" s="137"/>
      <c r="AD1" s="137"/>
      <c r="AE1" s="137"/>
      <c r="AF1" s="137"/>
      <c r="AG1" s="137"/>
      <c r="AH1" s="137"/>
      <c r="AI1" s="137"/>
      <c r="AJ1" s="137"/>
      <c r="AK1" s="137"/>
      <c r="AL1" s="137"/>
      <c r="AM1" s="137"/>
      <c r="AN1" s="137"/>
      <c r="AO1" s="137"/>
      <c r="AP1" s="137"/>
      <c r="AQ1" s="137"/>
      <c r="AR1" s="137"/>
    </row>
    <row r="2" spans="1:44" ht="15.75" customHeight="1" x14ac:dyDescent="0.4">
      <c r="A2" s="137"/>
      <c r="B2" s="137"/>
      <c r="C2" s="137"/>
      <c r="D2" s="137"/>
      <c r="E2" s="137"/>
      <c r="F2" s="137"/>
      <c r="G2" s="137"/>
      <c r="H2" s="137"/>
      <c r="I2" s="137"/>
      <c r="J2" s="137"/>
      <c r="K2" s="137"/>
      <c r="L2" s="137"/>
      <c r="M2" s="137"/>
      <c r="N2" s="137"/>
      <c r="O2" s="137"/>
      <c r="P2" s="137"/>
      <c r="Q2" s="137"/>
      <c r="R2" s="137"/>
      <c r="S2" s="137"/>
      <c r="T2" s="137"/>
      <c r="U2" s="137"/>
      <c r="V2" s="137"/>
      <c r="W2" s="137"/>
      <c r="X2" s="137"/>
      <c r="Y2" s="137"/>
      <c r="Z2" s="137"/>
      <c r="AA2" s="137"/>
      <c r="AB2" s="137"/>
      <c r="AC2" s="137"/>
      <c r="AD2" s="137"/>
      <c r="AE2" s="137"/>
      <c r="AF2" s="137"/>
      <c r="AG2" s="137"/>
      <c r="AH2" s="137"/>
      <c r="AI2" s="137"/>
      <c r="AJ2" s="137"/>
      <c r="AK2" s="137"/>
      <c r="AL2" s="137"/>
      <c r="AM2" s="137"/>
      <c r="AN2" s="137"/>
      <c r="AO2" s="137"/>
      <c r="AP2" s="137"/>
      <c r="AQ2" s="137"/>
      <c r="AR2" s="137"/>
    </row>
    <row r="3" spans="1:44" ht="22.5" customHeight="1" x14ac:dyDescent="0.4">
      <c r="A3" s="135" t="s">
        <v>889</v>
      </c>
      <c r="B3" s="135"/>
      <c r="C3" s="135"/>
      <c r="D3" s="135"/>
      <c r="E3" s="135"/>
      <c r="F3" s="135"/>
      <c r="G3" s="135"/>
      <c r="H3" s="135"/>
      <c r="I3" s="135"/>
      <c r="J3" s="135"/>
      <c r="K3" s="135"/>
      <c r="L3" s="135"/>
      <c r="M3" s="135"/>
      <c r="N3" s="135"/>
      <c r="O3" s="135"/>
      <c r="P3" s="135"/>
      <c r="Q3" s="135"/>
      <c r="R3" s="135"/>
      <c r="S3" s="135"/>
      <c r="T3" s="135"/>
      <c r="U3" s="135"/>
      <c r="V3" s="135"/>
      <c r="W3" s="135"/>
      <c r="X3" s="135"/>
      <c r="Y3" s="135"/>
      <c r="Z3" s="135"/>
      <c r="AA3" s="135"/>
      <c r="AB3" s="135"/>
      <c r="AC3" s="135"/>
      <c r="AD3" s="135"/>
      <c r="AE3" s="135"/>
      <c r="AF3" s="135"/>
      <c r="AG3" s="135"/>
      <c r="AH3" s="135"/>
      <c r="AI3" s="135"/>
      <c r="AJ3" s="135"/>
      <c r="AK3" s="135"/>
      <c r="AL3" s="135"/>
      <c r="AM3" s="135"/>
      <c r="AN3" s="135"/>
      <c r="AO3" s="135"/>
      <c r="AP3" s="135"/>
      <c r="AQ3" s="135"/>
      <c r="AR3" s="135"/>
    </row>
    <row r="4" spans="1:44" x14ac:dyDescent="0.4">
      <c r="A4" s="133" t="s">
        <v>12</v>
      </c>
      <c r="B4" s="133"/>
      <c r="C4" s="134" t="str">
        <f xml:space="preserve"> " The word ""County"" means " &amp; 'Page 1'!B11 &amp; ", Missouri."</f>
        <v xml:space="preserve"> The word "County" means Gasconade County, Missouri.</v>
      </c>
      <c r="D4" s="134"/>
      <c r="E4" s="134"/>
      <c r="F4" s="134"/>
      <c r="G4" s="134"/>
      <c r="H4" s="134"/>
      <c r="I4" s="134"/>
      <c r="J4" s="134"/>
      <c r="K4" s="134"/>
      <c r="L4" s="134"/>
      <c r="M4" s="134"/>
      <c r="N4" s="134"/>
      <c r="O4" s="134"/>
      <c r="P4" s="134"/>
      <c r="Q4" s="134"/>
      <c r="R4" s="134"/>
      <c r="S4" s="134"/>
      <c r="T4" s="134"/>
      <c r="U4" s="134"/>
      <c r="V4" s="134"/>
      <c r="W4" s="134"/>
      <c r="X4" s="134"/>
      <c r="Y4" s="134"/>
      <c r="Z4" s="134"/>
      <c r="AA4" s="134"/>
      <c r="AB4" s="134"/>
      <c r="AC4" s="134"/>
      <c r="AD4" s="134"/>
      <c r="AE4" s="134"/>
      <c r="AF4" s="134"/>
      <c r="AG4" s="134"/>
      <c r="AH4" s="134"/>
      <c r="AI4" s="134"/>
      <c r="AJ4" s="134"/>
      <c r="AK4" s="134"/>
      <c r="AL4" s="134"/>
      <c r="AM4" s="134"/>
      <c r="AN4" s="134"/>
      <c r="AO4" s="134"/>
      <c r="AP4" s="134"/>
      <c r="AQ4" s="134"/>
      <c r="AR4" s="134"/>
    </row>
    <row r="5" spans="1:44" ht="6.75" customHeight="1" x14ac:dyDescent="0.4">
      <c r="A5" s="133"/>
      <c r="B5" s="133"/>
      <c r="C5" s="134"/>
      <c r="D5" s="134"/>
      <c r="E5" s="134"/>
      <c r="F5" s="134"/>
      <c r="G5" s="134"/>
      <c r="H5" s="134"/>
      <c r="I5" s="134"/>
      <c r="J5" s="134"/>
      <c r="K5" s="134"/>
      <c r="L5" s="134"/>
      <c r="M5" s="134"/>
      <c r="N5" s="134"/>
      <c r="O5" s="134"/>
      <c r="P5" s="134"/>
      <c r="Q5" s="134"/>
      <c r="R5" s="134"/>
      <c r="S5" s="134"/>
      <c r="T5" s="134"/>
      <c r="U5" s="134"/>
      <c r="V5" s="134"/>
      <c r="W5" s="134"/>
      <c r="X5" s="134"/>
      <c r="Y5" s="134"/>
      <c r="Z5" s="134"/>
      <c r="AA5" s="134"/>
      <c r="AB5" s="134"/>
      <c r="AC5" s="134"/>
      <c r="AD5" s="134"/>
      <c r="AE5" s="134"/>
      <c r="AF5" s="134"/>
      <c r="AG5" s="134"/>
      <c r="AH5" s="134"/>
      <c r="AI5" s="134"/>
      <c r="AJ5" s="134"/>
      <c r="AK5" s="134"/>
      <c r="AL5" s="134"/>
      <c r="AM5" s="134"/>
      <c r="AN5" s="134"/>
      <c r="AO5" s="134"/>
      <c r="AP5" s="134"/>
      <c r="AQ5" s="134"/>
      <c r="AR5" s="134"/>
    </row>
    <row r="6" spans="1:44" x14ac:dyDescent="0.4">
      <c r="A6" s="133" t="s">
        <v>21</v>
      </c>
      <c r="B6" s="133"/>
      <c r="C6" s="134" t="s">
        <v>901</v>
      </c>
      <c r="D6" s="134"/>
      <c r="E6" s="134"/>
      <c r="F6" s="134"/>
      <c r="G6" s="134"/>
      <c r="H6" s="134"/>
      <c r="I6" s="134"/>
      <c r="J6" s="134"/>
      <c r="K6" s="134"/>
      <c r="L6" s="134"/>
      <c r="M6" s="134"/>
      <c r="N6" s="134"/>
      <c r="O6" s="134"/>
      <c r="P6" s="134"/>
      <c r="Q6" s="134"/>
      <c r="R6" s="134"/>
      <c r="S6" s="134"/>
      <c r="T6" s="134"/>
      <c r="U6" s="134"/>
      <c r="V6" s="134"/>
      <c r="W6" s="134"/>
      <c r="X6" s="134"/>
      <c r="Y6" s="134"/>
      <c r="Z6" s="134"/>
      <c r="AA6" s="134"/>
      <c r="AB6" s="134"/>
      <c r="AC6" s="134"/>
      <c r="AD6" s="134"/>
      <c r="AE6" s="134"/>
      <c r="AF6" s="134"/>
      <c r="AG6" s="134"/>
      <c r="AH6" s="134"/>
      <c r="AI6" s="134"/>
      <c r="AJ6" s="134"/>
      <c r="AK6" s="134"/>
      <c r="AL6" s="134"/>
      <c r="AM6" s="134"/>
      <c r="AN6" s="134"/>
      <c r="AO6" s="134"/>
      <c r="AP6" s="134"/>
      <c r="AQ6" s="134"/>
      <c r="AR6" s="134"/>
    </row>
    <row r="7" spans="1:44" ht="7.5" customHeight="1" x14ac:dyDescent="0.4">
      <c r="A7" s="133"/>
      <c r="B7" s="133"/>
      <c r="C7" s="134"/>
      <c r="D7" s="134"/>
      <c r="E7" s="134"/>
      <c r="F7" s="134"/>
      <c r="G7" s="134"/>
      <c r="H7" s="134"/>
      <c r="I7" s="134"/>
      <c r="J7" s="134"/>
      <c r="K7" s="134"/>
      <c r="L7" s="134"/>
      <c r="M7" s="134"/>
      <c r="N7" s="134"/>
      <c r="O7" s="134"/>
      <c r="P7" s="134"/>
      <c r="Q7" s="134"/>
      <c r="R7" s="134"/>
      <c r="S7" s="134"/>
      <c r="T7" s="134"/>
      <c r="U7" s="134"/>
      <c r="V7" s="134"/>
      <c r="W7" s="134"/>
      <c r="X7" s="134"/>
      <c r="Y7" s="134"/>
      <c r="Z7" s="134"/>
      <c r="AA7" s="134"/>
      <c r="AB7" s="134"/>
      <c r="AC7" s="134"/>
      <c r="AD7" s="134"/>
      <c r="AE7" s="134"/>
      <c r="AF7" s="134"/>
      <c r="AG7" s="134"/>
      <c r="AH7" s="134"/>
      <c r="AI7" s="134"/>
      <c r="AJ7" s="134"/>
      <c r="AK7" s="134"/>
      <c r="AL7" s="134"/>
      <c r="AM7" s="134"/>
      <c r="AN7" s="134"/>
      <c r="AO7" s="134"/>
      <c r="AP7" s="134"/>
      <c r="AQ7" s="134"/>
      <c r="AR7" s="134"/>
    </row>
    <row r="8" spans="1:44" x14ac:dyDescent="0.4">
      <c r="A8" s="128" t="s">
        <v>19</v>
      </c>
      <c r="B8" s="128"/>
      <c r="C8" s="129" t="s">
        <v>1046</v>
      </c>
      <c r="D8" s="129"/>
      <c r="E8" s="129"/>
      <c r="F8" s="129"/>
      <c r="G8" s="129"/>
      <c r="H8" s="129"/>
      <c r="I8" s="129"/>
      <c r="J8" s="129"/>
      <c r="K8" s="129"/>
      <c r="L8" s="129"/>
      <c r="M8" s="129"/>
      <c r="N8" s="129"/>
      <c r="O8" s="129"/>
      <c r="P8" s="129"/>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29"/>
      <c r="AR8" s="129"/>
    </row>
    <row r="9" spans="1:44" ht="6" customHeight="1" x14ac:dyDescent="0.4">
      <c r="A9" s="128"/>
      <c r="B9" s="128"/>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row>
    <row r="10" spans="1:44" x14ac:dyDescent="0.4">
      <c r="A10" s="136"/>
      <c r="B10" s="136"/>
      <c r="C10" s="129"/>
      <c r="D10" s="129"/>
      <c r="E10" s="129"/>
      <c r="F10" s="129"/>
      <c r="G10" s="129"/>
      <c r="H10" s="129"/>
      <c r="I10" s="129"/>
      <c r="J10" s="129"/>
      <c r="K10" s="129"/>
      <c r="L10" s="129"/>
      <c r="M10" s="129"/>
      <c r="N10" s="129"/>
      <c r="O10" s="129"/>
      <c r="P10" s="129"/>
      <c r="Q10" s="129"/>
      <c r="R10" s="129"/>
      <c r="S10" s="129"/>
      <c r="T10" s="129"/>
      <c r="U10" s="129"/>
      <c r="V10" s="129"/>
      <c r="W10" s="129"/>
      <c r="X10" s="129"/>
      <c r="Y10" s="129"/>
      <c r="Z10" s="129"/>
      <c r="AA10" s="129"/>
      <c r="AB10" s="129"/>
      <c r="AC10" s="129"/>
      <c r="AD10" s="129"/>
      <c r="AE10" s="129"/>
      <c r="AF10" s="129"/>
      <c r="AG10" s="129"/>
      <c r="AH10" s="129"/>
      <c r="AI10" s="129"/>
      <c r="AJ10" s="129"/>
      <c r="AK10" s="129"/>
      <c r="AL10" s="129"/>
      <c r="AM10" s="129"/>
      <c r="AN10" s="129"/>
      <c r="AO10" s="129"/>
      <c r="AP10" s="129"/>
      <c r="AQ10" s="129"/>
      <c r="AR10" s="129"/>
    </row>
    <row r="11" spans="1:44" x14ac:dyDescent="0.4">
      <c r="A11" s="136"/>
      <c r="B11" s="136"/>
      <c r="C11" s="129"/>
      <c r="D11" s="129"/>
      <c r="E11" s="129"/>
      <c r="F11" s="129"/>
      <c r="G11" s="129"/>
      <c r="H11" s="129"/>
      <c r="I11" s="129"/>
      <c r="J11" s="129"/>
      <c r="K11" s="129"/>
      <c r="L11" s="129"/>
      <c r="M11" s="129"/>
      <c r="N11" s="129"/>
      <c r="O11" s="129"/>
      <c r="P11" s="129"/>
      <c r="Q11" s="129"/>
      <c r="R11" s="129"/>
      <c r="S11" s="129"/>
      <c r="T11" s="129"/>
      <c r="U11" s="129"/>
      <c r="V11" s="129"/>
      <c r="W11" s="129"/>
      <c r="X11" s="129"/>
      <c r="Y11" s="129"/>
      <c r="Z11" s="129"/>
      <c r="AA11" s="129"/>
      <c r="AB11" s="129"/>
      <c r="AC11" s="129"/>
      <c r="AD11" s="129"/>
      <c r="AE11" s="129"/>
      <c r="AF11" s="129"/>
      <c r="AG11" s="129"/>
      <c r="AH11" s="129"/>
      <c r="AI11" s="129"/>
      <c r="AJ11" s="129"/>
      <c r="AK11" s="129"/>
      <c r="AL11" s="129"/>
      <c r="AM11" s="129"/>
      <c r="AN11" s="129"/>
      <c r="AO11" s="129"/>
      <c r="AP11" s="129"/>
      <c r="AQ11" s="129"/>
      <c r="AR11" s="129"/>
    </row>
    <row r="12" spans="1:44" ht="15" customHeight="1" x14ac:dyDescent="0.4">
      <c r="A12" s="136"/>
      <c r="B12" s="136"/>
      <c r="C12" s="129"/>
      <c r="D12" s="129"/>
      <c r="E12" s="129"/>
      <c r="F12" s="129"/>
      <c r="G12" s="129"/>
      <c r="H12" s="129"/>
      <c r="I12" s="129"/>
      <c r="J12" s="129"/>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c r="AP12" s="129"/>
      <c r="AQ12" s="129"/>
      <c r="AR12" s="129"/>
    </row>
    <row r="13" spans="1:44" x14ac:dyDescent="0.4">
      <c r="A13" s="128" t="s">
        <v>22</v>
      </c>
      <c r="B13" s="128"/>
      <c r="C13" s="129" t="s">
        <v>1009</v>
      </c>
      <c r="D13" s="129"/>
      <c r="E13" s="129"/>
      <c r="F13" s="129"/>
      <c r="G13" s="129"/>
      <c r="H13" s="129"/>
      <c r="I13" s="129"/>
      <c r="J13" s="129"/>
      <c r="K13" s="129"/>
      <c r="L13" s="129"/>
      <c r="M13" s="129"/>
      <c r="N13" s="129"/>
      <c r="O13" s="129"/>
      <c r="P13" s="129"/>
      <c r="Q13" s="129"/>
      <c r="R13" s="129"/>
      <c r="S13" s="129"/>
      <c r="T13" s="129"/>
      <c r="U13" s="129"/>
      <c r="V13" s="129"/>
      <c r="W13" s="129"/>
      <c r="X13" s="129"/>
      <c r="Y13" s="129"/>
      <c r="Z13" s="129"/>
      <c r="AA13" s="129"/>
      <c r="AB13" s="129"/>
      <c r="AC13" s="129"/>
      <c r="AD13" s="129"/>
      <c r="AE13" s="129"/>
      <c r="AF13" s="129"/>
      <c r="AG13" s="129"/>
      <c r="AH13" s="129"/>
      <c r="AI13" s="129"/>
      <c r="AJ13" s="129"/>
      <c r="AK13" s="129"/>
      <c r="AL13" s="129"/>
      <c r="AM13" s="129"/>
      <c r="AN13" s="129"/>
      <c r="AO13" s="129"/>
      <c r="AP13" s="129"/>
      <c r="AQ13" s="129"/>
      <c r="AR13" s="129"/>
    </row>
    <row r="14" spans="1:44" ht="6.75" customHeight="1" x14ac:dyDescent="0.4">
      <c r="A14" s="128"/>
      <c r="B14" s="128"/>
      <c r="C14" s="129"/>
      <c r="D14" s="129"/>
      <c r="E14" s="129"/>
      <c r="F14" s="129"/>
      <c r="G14" s="129"/>
      <c r="H14" s="129"/>
      <c r="I14" s="129"/>
      <c r="J14" s="129"/>
      <c r="K14" s="129"/>
      <c r="L14" s="129"/>
      <c r="M14" s="129"/>
      <c r="N14" s="129"/>
      <c r="O14" s="129"/>
      <c r="P14" s="129"/>
      <c r="Q14" s="129"/>
      <c r="R14" s="129"/>
      <c r="S14" s="129"/>
      <c r="T14" s="129"/>
      <c r="U14" s="129"/>
      <c r="V14" s="129"/>
      <c r="W14" s="129"/>
      <c r="X14" s="129"/>
      <c r="Y14" s="129"/>
      <c r="Z14" s="129"/>
      <c r="AA14" s="129"/>
      <c r="AB14" s="129"/>
      <c r="AC14" s="129"/>
      <c r="AD14" s="129"/>
      <c r="AE14" s="129"/>
      <c r="AF14" s="129"/>
      <c r="AG14" s="129"/>
      <c r="AH14" s="129"/>
      <c r="AI14" s="129"/>
      <c r="AJ14" s="129"/>
      <c r="AK14" s="129"/>
      <c r="AL14" s="129"/>
      <c r="AM14" s="129"/>
      <c r="AN14" s="129"/>
      <c r="AO14" s="129"/>
      <c r="AP14" s="129"/>
      <c r="AQ14" s="129"/>
      <c r="AR14" s="129"/>
    </row>
    <row r="15" spans="1:44" x14ac:dyDescent="0.4">
      <c r="A15" s="136"/>
      <c r="B15" s="136"/>
      <c r="C15" s="129"/>
      <c r="D15" s="129"/>
      <c r="E15" s="129"/>
      <c r="F15" s="129"/>
      <c r="G15" s="129"/>
      <c r="H15" s="129"/>
      <c r="I15" s="129"/>
      <c r="J15" s="129"/>
      <c r="K15" s="129"/>
      <c r="L15" s="129"/>
      <c r="M15" s="129"/>
      <c r="N15" s="129"/>
      <c r="O15" s="129"/>
      <c r="P15" s="129"/>
      <c r="Q15" s="129"/>
      <c r="R15" s="129"/>
      <c r="S15" s="129"/>
      <c r="T15" s="129"/>
      <c r="U15" s="129"/>
      <c r="V15" s="129"/>
      <c r="W15" s="129"/>
      <c r="X15" s="129"/>
      <c r="Y15" s="129"/>
      <c r="Z15" s="129"/>
      <c r="AA15" s="129"/>
      <c r="AB15" s="129"/>
      <c r="AC15" s="129"/>
      <c r="AD15" s="129"/>
      <c r="AE15" s="129"/>
      <c r="AF15" s="129"/>
      <c r="AG15" s="129"/>
      <c r="AH15" s="129"/>
      <c r="AI15" s="129"/>
      <c r="AJ15" s="129"/>
      <c r="AK15" s="129"/>
      <c r="AL15" s="129"/>
      <c r="AM15" s="129"/>
      <c r="AN15" s="129"/>
      <c r="AO15" s="129"/>
      <c r="AP15" s="129"/>
      <c r="AQ15" s="129"/>
      <c r="AR15" s="129"/>
    </row>
    <row r="16" spans="1:44" ht="15" customHeight="1" x14ac:dyDescent="0.4">
      <c r="A16" s="136"/>
      <c r="B16" s="136"/>
      <c r="C16" s="129"/>
      <c r="D16" s="129"/>
      <c r="E16" s="129"/>
      <c r="F16" s="129"/>
      <c r="G16" s="129"/>
      <c r="H16" s="129"/>
      <c r="I16" s="129"/>
      <c r="J16" s="129"/>
      <c r="K16" s="129"/>
      <c r="L16" s="129"/>
      <c r="M16" s="129"/>
      <c r="N16" s="129"/>
      <c r="O16" s="129"/>
      <c r="P16" s="129"/>
      <c r="Q16" s="129"/>
      <c r="R16" s="129"/>
      <c r="S16" s="129"/>
      <c r="T16" s="129"/>
      <c r="U16" s="129"/>
      <c r="V16" s="129"/>
      <c r="W16" s="129"/>
      <c r="X16" s="129"/>
      <c r="Y16" s="129"/>
      <c r="Z16" s="129"/>
      <c r="AA16" s="129"/>
      <c r="AB16" s="129"/>
      <c r="AC16" s="129"/>
      <c r="AD16" s="129"/>
      <c r="AE16" s="129"/>
      <c r="AF16" s="129"/>
      <c r="AG16" s="129"/>
      <c r="AH16" s="129"/>
      <c r="AI16" s="129"/>
      <c r="AJ16" s="129"/>
      <c r="AK16" s="129"/>
      <c r="AL16" s="129"/>
      <c r="AM16" s="129"/>
      <c r="AN16" s="129"/>
      <c r="AO16" s="129"/>
      <c r="AP16" s="129"/>
      <c r="AQ16" s="129"/>
      <c r="AR16" s="129"/>
    </row>
    <row r="17" spans="1:44" ht="11.25" customHeight="1" x14ac:dyDescent="0.4">
      <c r="A17" s="133" t="s">
        <v>23</v>
      </c>
      <c r="B17" s="133"/>
      <c r="C17" s="134" t="s">
        <v>1010</v>
      </c>
      <c r="D17" s="134"/>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134"/>
      <c r="AH17" s="134"/>
      <c r="AI17" s="134"/>
      <c r="AJ17" s="134"/>
      <c r="AK17" s="134"/>
      <c r="AL17" s="134"/>
      <c r="AM17" s="134"/>
      <c r="AN17" s="134"/>
      <c r="AO17" s="134"/>
      <c r="AP17" s="134"/>
      <c r="AQ17" s="134"/>
      <c r="AR17" s="134"/>
    </row>
    <row r="18" spans="1:44" ht="7.5" customHeight="1" x14ac:dyDescent="0.4">
      <c r="A18" s="133"/>
      <c r="B18" s="133"/>
      <c r="C18" s="134"/>
      <c r="D18" s="134"/>
      <c r="E18" s="134"/>
      <c r="F18" s="134"/>
      <c r="G18" s="134"/>
      <c r="H18" s="134"/>
      <c r="I18" s="134"/>
      <c r="J18" s="134"/>
      <c r="K18" s="134"/>
      <c r="L18" s="134"/>
      <c r="M18" s="134"/>
      <c r="N18" s="134"/>
      <c r="O18" s="134"/>
      <c r="P18" s="134"/>
      <c r="Q18" s="134"/>
      <c r="R18" s="134"/>
      <c r="S18" s="134"/>
      <c r="T18" s="134"/>
      <c r="U18" s="134"/>
      <c r="V18" s="134"/>
      <c r="W18" s="134"/>
      <c r="X18" s="134"/>
      <c r="Y18" s="134"/>
      <c r="Z18" s="134"/>
      <c r="AA18" s="134"/>
      <c r="AB18" s="134"/>
      <c r="AC18" s="134"/>
      <c r="AD18" s="134"/>
      <c r="AE18" s="134"/>
      <c r="AF18" s="134"/>
      <c r="AG18" s="134"/>
      <c r="AH18" s="134"/>
      <c r="AI18" s="134"/>
      <c r="AJ18" s="134"/>
      <c r="AK18" s="134"/>
      <c r="AL18" s="134"/>
      <c r="AM18" s="134"/>
      <c r="AN18" s="134"/>
      <c r="AO18" s="134"/>
      <c r="AP18" s="134"/>
      <c r="AQ18" s="134"/>
      <c r="AR18" s="134"/>
    </row>
    <row r="19" spans="1:44" ht="9" customHeight="1" x14ac:dyDescent="0.4">
      <c r="A19" s="128" t="s">
        <v>20</v>
      </c>
      <c r="B19" s="128"/>
      <c r="C19" s="129" t="s">
        <v>1011</v>
      </c>
      <c r="D19" s="129"/>
      <c r="E19" s="129"/>
      <c r="F19" s="129"/>
      <c r="G19" s="129"/>
      <c r="H19" s="129"/>
      <c r="I19" s="129"/>
      <c r="J19" s="129"/>
      <c r="K19" s="129"/>
      <c r="L19" s="129"/>
      <c r="M19" s="129"/>
      <c r="N19" s="129"/>
      <c r="O19" s="129"/>
      <c r="P19" s="129"/>
      <c r="Q19" s="129"/>
      <c r="R19" s="129"/>
      <c r="S19" s="129"/>
      <c r="T19" s="129"/>
      <c r="U19" s="129"/>
      <c r="V19" s="129"/>
      <c r="W19" s="129"/>
      <c r="X19" s="129"/>
      <c r="Y19" s="129"/>
      <c r="Z19" s="129"/>
      <c r="AA19" s="129"/>
      <c r="AB19" s="129"/>
      <c r="AC19" s="129"/>
      <c r="AD19" s="129"/>
      <c r="AE19" s="129"/>
      <c r="AF19" s="129"/>
      <c r="AG19" s="129"/>
      <c r="AH19" s="129"/>
      <c r="AI19" s="129"/>
      <c r="AJ19" s="129"/>
      <c r="AK19" s="129"/>
      <c r="AL19" s="129"/>
      <c r="AM19" s="129"/>
      <c r="AN19" s="129"/>
      <c r="AO19" s="129"/>
      <c r="AP19" s="129"/>
      <c r="AQ19" s="129"/>
      <c r="AR19" s="129"/>
    </row>
    <row r="20" spans="1:44" x14ac:dyDescent="0.4">
      <c r="A20" s="128"/>
      <c r="B20" s="128"/>
      <c r="C20" s="129"/>
      <c r="D20" s="129"/>
      <c r="E20" s="129"/>
      <c r="F20" s="129"/>
      <c r="G20" s="129"/>
      <c r="H20" s="129"/>
      <c r="I20" s="129"/>
      <c r="J20" s="129"/>
      <c r="K20" s="129"/>
      <c r="L20" s="129"/>
      <c r="M20" s="129"/>
      <c r="N20" s="129"/>
      <c r="O20" s="129"/>
      <c r="P20" s="129"/>
      <c r="Q20" s="129"/>
      <c r="R20" s="129"/>
      <c r="S20" s="129"/>
      <c r="T20" s="129"/>
      <c r="U20" s="129"/>
      <c r="V20" s="129"/>
      <c r="W20" s="129"/>
      <c r="X20" s="129"/>
      <c r="Y20" s="129"/>
      <c r="Z20" s="129"/>
      <c r="AA20" s="129"/>
      <c r="AB20" s="129"/>
      <c r="AC20" s="129"/>
      <c r="AD20" s="129"/>
      <c r="AE20" s="129"/>
      <c r="AF20" s="129"/>
      <c r="AG20" s="129"/>
      <c r="AH20" s="129"/>
      <c r="AI20" s="129"/>
      <c r="AJ20" s="129"/>
      <c r="AK20" s="129"/>
      <c r="AL20" s="129"/>
      <c r="AM20" s="129"/>
      <c r="AN20" s="129"/>
      <c r="AO20" s="129"/>
      <c r="AP20" s="129"/>
      <c r="AQ20" s="129"/>
      <c r="AR20" s="129"/>
    </row>
    <row r="21" spans="1:44" x14ac:dyDescent="0.4">
      <c r="A21" s="127"/>
      <c r="B21" s="127"/>
      <c r="C21" s="129"/>
      <c r="D21" s="129"/>
      <c r="E21" s="129"/>
      <c r="F21" s="129"/>
      <c r="G21" s="129"/>
      <c r="H21" s="129"/>
      <c r="I21" s="129"/>
      <c r="J21" s="129"/>
      <c r="K21" s="129"/>
      <c r="L21" s="129"/>
      <c r="M21" s="129"/>
      <c r="N21" s="129"/>
      <c r="O21" s="129"/>
      <c r="P21" s="129"/>
      <c r="Q21" s="129"/>
      <c r="R21" s="129"/>
      <c r="S21" s="129"/>
      <c r="T21" s="129"/>
      <c r="U21" s="129"/>
      <c r="V21" s="129"/>
      <c r="W21" s="129"/>
      <c r="X21" s="129"/>
      <c r="Y21" s="129"/>
      <c r="Z21" s="129"/>
      <c r="AA21" s="129"/>
      <c r="AB21" s="129"/>
      <c r="AC21" s="129"/>
      <c r="AD21" s="129"/>
      <c r="AE21" s="129"/>
      <c r="AF21" s="129"/>
      <c r="AG21" s="129"/>
      <c r="AH21" s="129"/>
      <c r="AI21" s="129"/>
      <c r="AJ21" s="129"/>
      <c r="AK21" s="129"/>
      <c r="AL21" s="129"/>
      <c r="AM21" s="129"/>
      <c r="AN21" s="129"/>
      <c r="AO21" s="129"/>
      <c r="AP21" s="129"/>
      <c r="AQ21" s="129"/>
      <c r="AR21" s="129"/>
    </row>
    <row r="22" spans="1:44" ht="7.5" customHeight="1" x14ac:dyDescent="0.4">
      <c r="A22" s="127"/>
      <c r="B22" s="127"/>
      <c r="C22" s="129"/>
      <c r="D22" s="129"/>
      <c r="E22" s="129"/>
      <c r="F22" s="129"/>
      <c r="G22" s="129"/>
      <c r="H22" s="129"/>
      <c r="I22" s="129"/>
      <c r="J22" s="129"/>
      <c r="K22" s="129"/>
      <c r="L22" s="129"/>
      <c r="M22" s="129"/>
      <c r="N22" s="129"/>
      <c r="O22" s="129"/>
      <c r="P22" s="129"/>
      <c r="Q22" s="129"/>
      <c r="R22" s="129"/>
      <c r="S22" s="129"/>
      <c r="T22" s="129"/>
      <c r="U22" s="129"/>
      <c r="V22" s="129"/>
      <c r="W22" s="129"/>
      <c r="X22" s="129"/>
      <c r="Y22" s="129"/>
      <c r="Z22" s="129"/>
      <c r="AA22" s="129"/>
      <c r="AB22" s="129"/>
      <c r="AC22" s="129"/>
      <c r="AD22" s="129"/>
      <c r="AE22" s="129"/>
      <c r="AF22" s="129"/>
      <c r="AG22" s="129"/>
      <c r="AH22" s="129"/>
      <c r="AI22" s="129"/>
      <c r="AJ22" s="129"/>
      <c r="AK22" s="129"/>
      <c r="AL22" s="129"/>
      <c r="AM22" s="129"/>
      <c r="AN22" s="129"/>
      <c r="AO22" s="129"/>
      <c r="AP22" s="129"/>
      <c r="AQ22" s="129"/>
      <c r="AR22" s="129"/>
    </row>
    <row r="23" spans="1:44" ht="10.5" customHeight="1" x14ac:dyDescent="0.4">
      <c r="A23" s="128" t="s">
        <v>24</v>
      </c>
      <c r="B23" s="128"/>
      <c r="C23" s="129" t="s">
        <v>25</v>
      </c>
      <c r="D23" s="129"/>
      <c r="E23" s="129"/>
      <c r="F23" s="129"/>
      <c r="G23" s="129"/>
      <c r="H23" s="129"/>
      <c r="I23" s="129"/>
      <c r="J23" s="129"/>
      <c r="K23" s="129"/>
      <c r="L23" s="129"/>
      <c r="M23" s="129"/>
      <c r="N23" s="129"/>
      <c r="O23" s="129"/>
      <c r="P23" s="129"/>
      <c r="Q23" s="129"/>
      <c r="R23" s="129"/>
      <c r="S23" s="129"/>
      <c r="T23" s="129"/>
      <c r="U23" s="129"/>
      <c r="V23" s="129"/>
      <c r="W23" s="129"/>
      <c r="X23" s="129"/>
      <c r="Y23" s="129"/>
      <c r="Z23" s="129"/>
      <c r="AA23" s="129"/>
      <c r="AB23" s="129"/>
      <c r="AC23" s="129"/>
      <c r="AD23" s="129"/>
      <c r="AE23" s="129"/>
      <c r="AF23" s="129"/>
      <c r="AG23" s="129"/>
      <c r="AH23" s="129"/>
      <c r="AI23" s="129"/>
      <c r="AJ23" s="129"/>
      <c r="AK23" s="129"/>
      <c r="AL23" s="129"/>
      <c r="AM23" s="129"/>
      <c r="AN23" s="129"/>
      <c r="AO23" s="129"/>
      <c r="AP23" s="129"/>
      <c r="AQ23" s="129"/>
      <c r="AR23" s="129"/>
    </row>
    <row r="24" spans="1:44" x14ac:dyDescent="0.4">
      <c r="A24" s="128"/>
      <c r="B24" s="128"/>
      <c r="C24" s="129"/>
      <c r="D24" s="129"/>
      <c r="E24" s="129"/>
      <c r="F24" s="129"/>
      <c r="G24" s="129"/>
      <c r="H24" s="129"/>
      <c r="I24" s="129"/>
      <c r="J24" s="129"/>
      <c r="K24" s="129"/>
      <c r="L24" s="129"/>
      <c r="M24" s="129"/>
      <c r="N24" s="129"/>
      <c r="O24" s="129"/>
      <c r="P24" s="129"/>
      <c r="Q24" s="129"/>
      <c r="R24" s="129"/>
      <c r="S24" s="129"/>
      <c r="T24" s="129"/>
      <c r="U24" s="129"/>
      <c r="V24" s="129"/>
      <c r="W24" s="129"/>
      <c r="X24" s="129"/>
      <c r="Y24" s="129"/>
      <c r="Z24" s="129"/>
      <c r="AA24" s="129"/>
      <c r="AB24" s="129"/>
      <c r="AC24" s="129"/>
      <c r="AD24" s="129"/>
      <c r="AE24" s="129"/>
      <c r="AF24" s="129"/>
      <c r="AG24" s="129"/>
      <c r="AH24" s="129"/>
      <c r="AI24" s="129"/>
      <c r="AJ24" s="129"/>
      <c r="AK24" s="129"/>
      <c r="AL24" s="129"/>
      <c r="AM24" s="129"/>
      <c r="AN24" s="129"/>
      <c r="AO24" s="129"/>
      <c r="AP24" s="129"/>
      <c r="AQ24" s="129"/>
      <c r="AR24" s="129"/>
    </row>
    <row r="25" spans="1:44" x14ac:dyDescent="0.4">
      <c r="A25" s="127"/>
      <c r="B25" s="127"/>
      <c r="C25" s="129"/>
      <c r="D25" s="129"/>
      <c r="E25" s="129"/>
      <c r="F25" s="129"/>
      <c r="G25" s="129"/>
      <c r="H25" s="129"/>
      <c r="I25" s="129"/>
      <c r="J25" s="129"/>
      <c r="K25" s="129"/>
      <c r="L25" s="129"/>
      <c r="M25" s="129"/>
      <c r="N25" s="129"/>
      <c r="O25" s="129"/>
      <c r="P25" s="129"/>
      <c r="Q25" s="129"/>
      <c r="R25" s="129"/>
      <c r="S25" s="129"/>
      <c r="T25" s="129"/>
      <c r="U25" s="129"/>
      <c r="V25" s="129"/>
      <c r="W25" s="129"/>
      <c r="X25" s="129"/>
      <c r="Y25" s="129"/>
      <c r="Z25" s="129"/>
      <c r="AA25" s="129"/>
      <c r="AB25" s="129"/>
      <c r="AC25" s="129"/>
      <c r="AD25" s="129"/>
      <c r="AE25" s="129"/>
      <c r="AF25" s="129"/>
      <c r="AG25" s="129"/>
      <c r="AH25" s="129"/>
      <c r="AI25" s="129"/>
      <c r="AJ25" s="129"/>
      <c r="AK25" s="129"/>
      <c r="AL25" s="129"/>
      <c r="AM25" s="129"/>
      <c r="AN25" s="129"/>
      <c r="AO25" s="129"/>
      <c r="AP25" s="129"/>
      <c r="AQ25" s="129"/>
      <c r="AR25" s="129"/>
    </row>
    <row r="26" spans="1:44" ht="10.5" customHeight="1" x14ac:dyDescent="0.4">
      <c r="A26" s="127"/>
      <c r="B26" s="127"/>
      <c r="C26" s="129"/>
      <c r="D26" s="129"/>
      <c r="E26" s="129"/>
      <c r="F26" s="129"/>
      <c r="G26" s="129"/>
      <c r="H26" s="129"/>
      <c r="I26" s="129"/>
      <c r="J26" s="129"/>
      <c r="K26" s="129"/>
      <c r="L26" s="129"/>
      <c r="M26" s="129"/>
      <c r="N26" s="129"/>
      <c r="O26" s="129"/>
      <c r="P26" s="129"/>
      <c r="Q26" s="129"/>
      <c r="R26" s="129"/>
      <c r="S26" s="129"/>
      <c r="T26" s="129"/>
      <c r="U26" s="129"/>
      <c r="V26" s="129"/>
      <c r="W26" s="129"/>
      <c r="X26" s="129"/>
      <c r="Y26" s="129"/>
      <c r="Z26" s="129"/>
      <c r="AA26" s="129"/>
      <c r="AB26" s="129"/>
      <c r="AC26" s="129"/>
      <c r="AD26" s="129"/>
      <c r="AE26" s="129"/>
      <c r="AF26" s="129"/>
      <c r="AG26" s="129"/>
      <c r="AH26" s="129"/>
      <c r="AI26" s="129"/>
      <c r="AJ26" s="129"/>
      <c r="AK26" s="129"/>
      <c r="AL26" s="129"/>
      <c r="AM26" s="129"/>
      <c r="AN26" s="129"/>
      <c r="AO26" s="129"/>
      <c r="AP26" s="129"/>
      <c r="AQ26" s="129"/>
      <c r="AR26" s="129"/>
    </row>
    <row r="27" spans="1:44" x14ac:dyDescent="0.4">
      <c r="A27" s="128" t="s">
        <v>26</v>
      </c>
      <c r="B27" s="128"/>
      <c r="C27" s="129" t="s">
        <v>1012</v>
      </c>
      <c r="D27" s="129"/>
      <c r="E27" s="129"/>
      <c r="F27" s="129"/>
      <c r="G27" s="129"/>
      <c r="H27" s="129"/>
      <c r="I27" s="129"/>
      <c r="J27" s="129"/>
      <c r="K27" s="129"/>
      <c r="L27" s="129"/>
      <c r="M27" s="129"/>
      <c r="N27" s="129"/>
      <c r="O27" s="129"/>
      <c r="P27" s="129"/>
      <c r="Q27" s="129"/>
      <c r="R27" s="129"/>
      <c r="S27" s="129"/>
      <c r="T27" s="129"/>
      <c r="U27" s="129"/>
      <c r="V27" s="129"/>
      <c r="W27" s="129"/>
      <c r="X27" s="129"/>
      <c r="Y27" s="129"/>
      <c r="Z27" s="129"/>
      <c r="AA27" s="129"/>
      <c r="AB27" s="129"/>
      <c r="AC27" s="129"/>
      <c r="AD27" s="129"/>
      <c r="AE27" s="129"/>
      <c r="AF27" s="129"/>
      <c r="AG27" s="129"/>
      <c r="AH27" s="129"/>
      <c r="AI27" s="129"/>
      <c r="AJ27" s="129"/>
      <c r="AK27" s="129"/>
      <c r="AL27" s="129"/>
      <c r="AM27" s="129"/>
      <c r="AN27" s="129"/>
      <c r="AO27" s="129"/>
      <c r="AP27" s="129"/>
      <c r="AQ27" s="129"/>
      <c r="AR27" s="129"/>
    </row>
    <row r="28" spans="1:44" ht="7.5" customHeight="1" x14ac:dyDescent="0.4">
      <c r="A28" s="128"/>
      <c r="B28" s="128"/>
      <c r="C28" s="129"/>
      <c r="D28" s="129"/>
      <c r="E28" s="129"/>
      <c r="F28" s="129"/>
      <c r="G28" s="129"/>
      <c r="H28" s="129"/>
      <c r="I28" s="129"/>
      <c r="J28" s="129"/>
      <c r="K28" s="129"/>
      <c r="L28" s="129"/>
      <c r="M28" s="129"/>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row>
    <row r="29" spans="1:44" ht="13.5" customHeight="1" x14ac:dyDescent="0.4">
      <c r="A29" s="127"/>
      <c r="B29" s="127"/>
      <c r="C29" s="129"/>
      <c r="D29" s="129"/>
      <c r="E29" s="129"/>
      <c r="F29" s="129"/>
      <c r="G29" s="129"/>
      <c r="H29" s="129"/>
      <c r="I29" s="129"/>
      <c r="J29" s="129"/>
      <c r="K29" s="129"/>
      <c r="L29" s="129"/>
      <c r="M29" s="129"/>
      <c r="N29" s="129"/>
      <c r="O29" s="129"/>
      <c r="P29" s="129"/>
      <c r="Q29" s="129"/>
      <c r="R29" s="129"/>
      <c r="S29" s="129"/>
      <c r="T29" s="129"/>
      <c r="U29" s="129"/>
      <c r="V29" s="129"/>
      <c r="W29" s="129"/>
      <c r="X29" s="129"/>
      <c r="Y29" s="129"/>
      <c r="Z29" s="129"/>
      <c r="AA29" s="129"/>
      <c r="AB29" s="129"/>
      <c r="AC29" s="129"/>
      <c r="AD29" s="129"/>
      <c r="AE29" s="129"/>
      <c r="AF29" s="129"/>
      <c r="AG29" s="129"/>
      <c r="AH29" s="129"/>
      <c r="AI29" s="129"/>
      <c r="AJ29" s="129"/>
      <c r="AK29" s="129"/>
      <c r="AL29" s="129"/>
      <c r="AM29" s="129"/>
      <c r="AN29" s="129"/>
      <c r="AO29" s="129"/>
      <c r="AP29" s="129"/>
      <c r="AQ29" s="129"/>
      <c r="AR29" s="129"/>
    </row>
    <row r="30" spans="1:44" ht="8.25" customHeight="1" x14ac:dyDescent="0.4">
      <c r="A30" s="128" t="s">
        <v>27</v>
      </c>
      <c r="B30" s="128"/>
      <c r="C30" s="131" t="s">
        <v>1013</v>
      </c>
      <c r="D30" s="131"/>
      <c r="E30" s="131"/>
      <c r="F30" s="131"/>
      <c r="G30" s="131"/>
      <c r="H30" s="131"/>
      <c r="I30" s="131"/>
      <c r="J30" s="131"/>
      <c r="K30" s="131"/>
      <c r="L30" s="131"/>
      <c r="M30" s="131"/>
      <c r="N30" s="131"/>
      <c r="O30" s="131"/>
      <c r="P30" s="131"/>
      <c r="Q30" s="131"/>
      <c r="R30" s="131"/>
      <c r="S30" s="131"/>
      <c r="T30" s="131"/>
      <c r="U30" s="131"/>
      <c r="V30" s="131"/>
      <c r="W30" s="131"/>
      <c r="X30" s="131"/>
      <c r="Y30" s="131"/>
      <c r="Z30" s="131"/>
      <c r="AA30" s="131"/>
      <c r="AB30" s="131"/>
      <c r="AC30" s="131"/>
      <c r="AD30" s="131"/>
      <c r="AE30" s="131"/>
      <c r="AF30" s="131"/>
      <c r="AG30" s="131"/>
      <c r="AH30" s="131"/>
      <c r="AI30" s="131"/>
      <c r="AJ30" s="131"/>
      <c r="AK30" s="131"/>
      <c r="AL30" s="131"/>
      <c r="AM30" s="131"/>
      <c r="AN30" s="131"/>
      <c r="AO30" s="131"/>
      <c r="AP30" s="131"/>
      <c r="AQ30" s="131"/>
      <c r="AR30" s="131"/>
    </row>
    <row r="31" spans="1:44" x14ac:dyDescent="0.4">
      <c r="A31" s="128"/>
      <c r="B31" s="128"/>
      <c r="C31" s="131"/>
      <c r="D31" s="131"/>
      <c r="E31" s="131"/>
      <c r="F31" s="131"/>
      <c r="G31" s="131"/>
      <c r="H31" s="131"/>
      <c r="I31" s="131"/>
      <c r="J31" s="131"/>
      <c r="K31" s="131"/>
      <c r="L31" s="131"/>
      <c r="M31" s="131"/>
      <c r="N31" s="131"/>
      <c r="O31" s="131"/>
      <c r="P31" s="131"/>
      <c r="Q31" s="131"/>
      <c r="R31" s="131"/>
      <c r="S31" s="131"/>
      <c r="T31" s="131"/>
      <c r="U31" s="131"/>
      <c r="V31" s="131"/>
      <c r="W31" s="131"/>
      <c r="X31" s="131"/>
      <c r="Y31" s="131"/>
      <c r="Z31" s="131"/>
      <c r="AA31" s="131"/>
      <c r="AB31" s="131"/>
      <c r="AC31" s="131"/>
      <c r="AD31" s="131"/>
      <c r="AE31" s="131"/>
      <c r="AF31" s="131"/>
      <c r="AG31" s="131"/>
      <c r="AH31" s="131"/>
      <c r="AI31" s="131"/>
      <c r="AJ31" s="131"/>
      <c r="AK31" s="131"/>
      <c r="AL31" s="131"/>
      <c r="AM31" s="131"/>
      <c r="AN31" s="131"/>
      <c r="AO31" s="131"/>
      <c r="AP31" s="131"/>
      <c r="AQ31" s="131"/>
      <c r="AR31" s="131"/>
    </row>
    <row r="32" spans="1:44" ht="7.5" customHeight="1" x14ac:dyDescent="0.4">
      <c r="A32" s="128" t="s">
        <v>28</v>
      </c>
      <c r="B32" s="128"/>
      <c r="C32" s="129" t="s">
        <v>1014</v>
      </c>
      <c r="D32" s="129"/>
      <c r="E32" s="129"/>
      <c r="F32" s="129"/>
      <c r="G32" s="129"/>
      <c r="H32" s="129"/>
      <c r="I32" s="129"/>
      <c r="J32" s="129"/>
      <c r="K32" s="129"/>
      <c r="L32" s="129"/>
      <c r="M32" s="129"/>
      <c r="N32" s="129"/>
      <c r="O32" s="129"/>
      <c r="P32" s="129"/>
      <c r="Q32" s="129"/>
      <c r="R32" s="129"/>
      <c r="S32" s="129"/>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row>
    <row r="33" spans="1:44" x14ac:dyDescent="0.4">
      <c r="A33" s="128"/>
      <c r="B33" s="128"/>
      <c r="C33" s="129"/>
      <c r="D33" s="129"/>
      <c r="E33" s="129"/>
      <c r="F33" s="129"/>
      <c r="G33" s="129"/>
      <c r="H33" s="129"/>
      <c r="I33" s="129"/>
      <c r="J33" s="129"/>
      <c r="K33" s="129"/>
      <c r="L33" s="129"/>
      <c r="M33" s="129"/>
      <c r="N33" s="129"/>
      <c r="O33" s="129"/>
      <c r="P33" s="129"/>
      <c r="Q33" s="129"/>
      <c r="R33" s="129"/>
      <c r="S33" s="129"/>
      <c r="T33" s="129"/>
      <c r="U33" s="129"/>
      <c r="V33" s="129"/>
      <c r="W33" s="129"/>
      <c r="X33" s="129"/>
      <c r="Y33" s="129"/>
      <c r="Z33" s="129"/>
      <c r="AA33" s="129"/>
      <c r="AB33" s="129"/>
      <c r="AC33" s="129"/>
      <c r="AD33" s="129"/>
      <c r="AE33" s="129"/>
      <c r="AF33" s="129"/>
      <c r="AG33" s="129"/>
      <c r="AH33" s="129"/>
      <c r="AI33" s="129"/>
      <c r="AJ33" s="129"/>
      <c r="AK33" s="129"/>
      <c r="AL33" s="129"/>
      <c r="AM33" s="129"/>
      <c r="AN33" s="129"/>
      <c r="AO33" s="129"/>
      <c r="AP33" s="129"/>
      <c r="AQ33" s="129"/>
      <c r="AR33" s="129"/>
    </row>
    <row r="34" spans="1:44" ht="11.25" customHeight="1" x14ac:dyDescent="0.4">
      <c r="A34" s="127"/>
      <c r="B34" s="127"/>
      <c r="C34" s="129"/>
      <c r="D34" s="129"/>
      <c r="E34" s="129"/>
      <c r="F34" s="129"/>
      <c r="G34" s="129"/>
      <c r="H34" s="129"/>
      <c r="I34" s="129"/>
      <c r="J34" s="129"/>
      <c r="K34" s="129"/>
      <c r="L34" s="129"/>
      <c r="M34" s="129"/>
      <c r="N34" s="129"/>
      <c r="O34" s="129"/>
      <c r="P34" s="129"/>
      <c r="Q34" s="129"/>
      <c r="R34" s="129"/>
      <c r="S34" s="129"/>
      <c r="T34" s="129"/>
      <c r="U34" s="129"/>
      <c r="V34" s="129"/>
      <c r="W34" s="129"/>
      <c r="X34" s="129"/>
      <c r="Y34" s="129"/>
      <c r="Z34" s="129"/>
      <c r="AA34" s="129"/>
      <c r="AB34" s="129"/>
      <c r="AC34" s="129"/>
      <c r="AD34" s="129"/>
      <c r="AE34" s="129"/>
      <c r="AF34" s="129"/>
      <c r="AG34" s="129"/>
      <c r="AH34" s="129"/>
      <c r="AI34" s="129"/>
      <c r="AJ34" s="129"/>
      <c r="AK34" s="129"/>
      <c r="AL34" s="129"/>
      <c r="AM34" s="129"/>
      <c r="AN34" s="129"/>
      <c r="AO34" s="129"/>
      <c r="AP34" s="129"/>
      <c r="AQ34" s="129"/>
      <c r="AR34" s="129"/>
    </row>
    <row r="35" spans="1:44" ht="10.5" customHeight="1" x14ac:dyDescent="0.4">
      <c r="A35" s="128" t="s">
        <v>32</v>
      </c>
      <c r="B35" s="128"/>
      <c r="C35" s="129" t="s">
        <v>1015</v>
      </c>
      <c r="D35" s="129"/>
      <c r="E35" s="129"/>
      <c r="F35" s="129"/>
      <c r="G35" s="129"/>
      <c r="H35" s="129"/>
      <c r="I35" s="129"/>
      <c r="J35" s="129"/>
      <c r="K35" s="129"/>
      <c r="L35" s="129"/>
      <c r="M35" s="129"/>
      <c r="N35" s="129"/>
      <c r="O35" s="129"/>
      <c r="P35" s="129"/>
      <c r="Q35" s="129"/>
      <c r="R35" s="129"/>
      <c r="S35" s="129"/>
      <c r="T35" s="129"/>
      <c r="U35" s="129"/>
      <c r="V35" s="129"/>
      <c r="W35" s="129"/>
      <c r="X35" s="129"/>
      <c r="Y35" s="129"/>
      <c r="Z35" s="129"/>
      <c r="AA35" s="129"/>
      <c r="AB35" s="129"/>
      <c r="AC35" s="129"/>
      <c r="AD35" s="129"/>
      <c r="AE35" s="129"/>
      <c r="AF35" s="129"/>
      <c r="AG35" s="129"/>
      <c r="AH35" s="129"/>
      <c r="AI35" s="129"/>
      <c r="AJ35" s="129"/>
      <c r="AK35" s="129"/>
      <c r="AL35" s="129"/>
      <c r="AM35" s="129"/>
      <c r="AN35" s="129"/>
      <c r="AO35" s="129"/>
      <c r="AP35" s="129"/>
      <c r="AQ35" s="129"/>
      <c r="AR35" s="129"/>
    </row>
    <row r="36" spans="1:44" x14ac:dyDescent="0.4">
      <c r="A36" s="128"/>
      <c r="B36" s="128"/>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row>
    <row r="37" spans="1:44" ht="9.75" customHeight="1" x14ac:dyDescent="0.4">
      <c r="A37" s="127"/>
      <c r="B37" s="127"/>
      <c r="C37" s="129"/>
      <c r="D37" s="129"/>
      <c r="E37" s="129"/>
      <c r="F37" s="129"/>
      <c r="G37" s="129"/>
      <c r="H37" s="129"/>
      <c r="I37" s="129"/>
      <c r="J37" s="129"/>
      <c r="K37" s="129"/>
      <c r="L37" s="129"/>
      <c r="M37" s="129"/>
      <c r="N37" s="129"/>
      <c r="O37" s="129"/>
      <c r="P37" s="129"/>
      <c r="Q37" s="129"/>
      <c r="R37" s="129"/>
      <c r="S37" s="129"/>
      <c r="T37" s="129"/>
      <c r="U37" s="129"/>
      <c r="V37" s="129"/>
      <c r="W37" s="129"/>
      <c r="X37" s="129"/>
      <c r="Y37" s="129"/>
      <c r="Z37" s="129"/>
      <c r="AA37" s="129"/>
      <c r="AB37" s="129"/>
      <c r="AC37" s="129"/>
      <c r="AD37" s="129"/>
      <c r="AE37" s="129"/>
      <c r="AF37" s="129"/>
      <c r="AG37" s="129"/>
      <c r="AH37" s="129"/>
      <c r="AI37" s="129"/>
      <c r="AJ37" s="129"/>
      <c r="AK37" s="129"/>
      <c r="AL37" s="129"/>
      <c r="AM37" s="129"/>
      <c r="AN37" s="129"/>
      <c r="AO37" s="129"/>
      <c r="AP37" s="129"/>
      <c r="AQ37" s="129"/>
      <c r="AR37" s="129"/>
    </row>
    <row r="38" spans="1:44" ht="9" customHeight="1" x14ac:dyDescent="0.4">
      <c r="A38" s="130" t="s">
        <v>29</v>
      </c>
      <c r="B38" s="130"/>
      <c r="C38" s="129" t="s">
        <v>1113</v>
      </c>
      <c r="D38" s="129"/>
      <c r="E38" s="129"/>
      <c r="F38" s="129"/>
      <c r="G38" s="129"/>
      <c r="H38" s="129"/>
      <c r="I38" s="129"/>
      <c r="J38" s="129"/>
      <c r="K38" s="129"/>
      <c r="L38" s="129"/>
      <c r="M38" s="129"/>
      <c r="N38" s="129"/>
      <c r="O38" s="129"/>
      <c r="P38" s="129"/>
      <c r="Q38" s="129"/>
      <c r="R38" s="129"/>
      <c r="S38" s="129"/>
      <c r="T38" s="129"/>
      <c r="U38" s="129"/>
      <c r="V38" s="129"/>
      <c r="W38" s="129"/>
      <c r="X38" s="129"/>
      <c r="Y38" s="129"/>
      <c r="Z38" s="129"/>
      <c r="AA38" s="129"/>
      <c r="AB38" s="129"/>
      <c r="AC38" s="129"/>
      <c r="AD38" s="129"/>
      <c r="AE38" s="129"/>
      <c r="AF38" s="129"/>
      <c r="AG38" s="129"/>
      <c r="AH38" s="129"/>
      <c r="AI38" s="129"/>
      <c r="AJ38" s="129"/>
      <c r="AK38" s="129"/>
      <c r="AL38" s="129"/>
      <c r="AM38" s="129"/>
      <c r="AN38" s="129"/>
      <c r="AO38" s="129"/>
      <c r="AP38" s="129"/>
      <c r="AQ38" s="129"/>
      <c r="AR38" s="129"/>
    </row>
    <row r="39" spans="1:44" ht="24.75" customHeight="1" x14ac:dyDescent="0.4">
      <c r="A39" s="130"/>
      <c r="B39" s="130"/>
      <c r="C39" s="129"/>
      <c r="D39" s="129"/>
      <c r="E39" s="129"/>
      <c r="F39" s="129"/>
      <c r="G39" s="129"/>
      <c r="H39" s="129"/>
      <c r="I39" s="129"/>
      <c r="J39" s="129"/>
      <c r="K39" s="129"/>
      <c r="L39" s="129"/>
      <c r="M39" s="129"/>
      <c r="N39" s="129"/>
      <c r="O39" s="129"/>
      <c r="P39" s="129"/>
      <c r="Q39" s="129"/>
      <c r="R39" s="129"/>
      <c r="S39" s="129"/>
      <c r="T39" s="129"/>
      <c r="U39" s="129"/>
      <c r="V39" s="129"/>
      <c r="W39" s="129"/>
      <c r="X39" s="129"/>
      <c r="Y39" s="129"/>
      <c r="Z39" s="129"/>
      <c r="AA39" s="129"/>
      <c r="AB39" s="129"/>
      <c r="AC39" s="129"/>
      <c r="AD39" s="129"/>
      <c r="AE39" s="129"/>
      <c r="AF39" s="129"/>
      <c r="AG39" s="129"/>
      <c r="AH39" s="129"/>
      <c r="AI39" s="129"/>
      <c r="AJ39" s="129"/>
      <c r="AK39" s="129"/>
      <c r="AL39" s="129"/>
      <c r="AM39" s="129"/>
      <c r="AN39" s="129"/>
      <c r="AO39" s="129"/>
      <c r="AP39" s="129"/>
      <c r="AQ39" s="129"/>
      <c r="AR39" s="129"/>
    </row>
    <row r="40" spans="1:44" ht="16.5" customHeight="1" x14ac:dyDescent="0.4">
      <c r="A40" s="128" t="s">
        <v>30</v>
      </c>
      <c r="B40" s="128"/>
      <c r="C40" s="131" t="s">
        <v>31</v>
      </c>
      <c r="D40" s="131"/>
      <c r="E40" s="131"/>
      <c r="F40" s="131"/>
      <c r="G40" s="131"/>
      <c r="H40" s="131"/>
      <c r="I40" s="131"/>
      <c r="J40" s="131"/>
      <c r="K40" s="131"/>
      <c r="L40" s="131"/>
      <c r="M40" s="131"/>
      <c r="N40" s="131"/>
      <c r="O40" s="131"/>
      <c r="P40" s="131"/>
      <c r="Q40" s="131"/>
      <c r="R40" s="131"/>
      <c r="S40" s="131"/>
      <c r="T40" s="131"/>
      <c r="U40" s="131"/>
      <c r="V40" s="131"/>
      <c r="W40" s="131"/>
      <c r="X40" s="131"/>
      <c r="Y40" s="131"/>
      <c r="Z40" s="131"/>
      <c r="AA40" s="131"/>
      <c r="AB40" s="131"/>
      <c r="AC40" s="131"/>
      <c r="AD40" s="131"/>
      <c r="AE40" s="131"/>
      <c r="AF40" s="131"/>
      <c r="AG40" s="131"/>
      <c r="AH40" s="131"/>
      <c r="AI40" s="131"/>
      <c r="AJ40" s="131"/>
      <c r="AK40" s="131"/>
      <c r="AL40" s="131"/>
      <c r="AM40" s="131"/>
      <c r="AN40" s="131"/>
      <c r="AO40" s="131"/>
      <c r="AP40" s="131"/>
      <c r="AQ40" s="131"/>
      <c r="AR40" s="131"/>
    </row>
    <row r="41" spans="1:44" x14ac:dyDescent="0.4">
      <c r="A41" s="128" t="s">
        <v>1006</v>
      </c>
      <c r="B41" s="128"/>
      <c r="C41" s="132" t="str">
        <f>CONCATENATE("The words 'Sales Ratio Report' means the current year's (",LEFT('Page 1'!B6,4)-1,") sales ratio data and the two previous years sales ratio data, ran separately; and three years combined for all four ","reports to be submitted to the State Tax Commission by the deadlines on Page 6, Number 7.  This is a bi-annual report prepared and submitted by the assessor.")</f>
        <v>The words 'Sales Ratio Report' means the current year's (2025) sales ratio data and the two previous years sales ratio data, ran separately; and three years combined for all four reports to be submitted to the State Tax Commission by the deadlines on Page 6, Number 7.  This is a bi-annual report prepared and submitted by the assessor.</v>
      </c>
      <c r="D41" s="132"/>
      <c r="E41" s="132"/>
      <c r="F41" s="132"/>
      <c r="G41" s="132"/>
      <c r="H41" s="132"/>
      <c r="I41" s="132"/>
      <c r="J41" s="132"/>
      <c r="K41" s="132"/>
      <c r="L41" s="132"/>
      <c r="M41" s="132"/>
      <c r="N41" s="132"/>
      <c r="O41" s="132"/>
      <c r="P41" s="132"/>
      <c r="Q41" s="132"/>
      <c r="R41" s="132"/>
      <c r="S41" s="132"/>
      <c r="T41" s="132"/>
      <c r="U41" s="132"/>
      <c r="V41" s="132"/>
      <c r="W41" s="132"/>
      <c r="X41" s="132"/>
      <c r="Y41" s="132"/>
      <c r="Z41" s="132"/>
      <c r="AA41" s="132"/>
      <c r="AB41" s="132"/>
      <c r="AC41" s="132"/>
      <c r="AD41" s="132"/>
      <c r="AE41" s="132"/>
      <c r="AF41" s="132"/>
      <c r="AG41" s="132"/>
      <c r="AH41" s="132"/>
      <c r="AI41" s="132"/>
      <c r="AJ41" s="132"/>
      <c r="AK41" s="132"/>
      <c r="AL41" s="132"/>
      <c r="AM41" s="132"/>
      <c r="AN41" s="132"/>
      <c r="AO41" s="132"/>
      <c r="AP41" s="132"/>
      <c r="AQ41" s="132"/>
      <c r="AR41" s="132"/>
    </row>
    <row r="42" spans="1:44" customFormat="1" ht="14.6" x14ac:dyDescent="0.4">
      <c r="A42" s="128"/>
      <c r="B42" s="128"/>
      <c r="C42" s="132"/>
      <c r="D42" s="132"/>
      <c r="E42" s="132"/>
      <c r="F42" s="132"/>
      <c r="G42" s="132"/>
      <c r="H42" s="132"/>
      <c r="I42" s="132"/>
      <c r="J42" s="132"/>
      <c r="K42" s="132"/>
      <c r="L42" s="132"/>
      <c r="M42" s="132"/>
      <c r="N42" s="132"/>
      <c r="O42" s="132"/>
      <c r="P42" s="132"/>
      <c r="Q42" s="132"/>
      <c r="R42" s="132"/>
      <c r="S42" s="132"/>
      <c r="T42" s="132"/>
      <c r="U42" s="132"/>
      <c r="V42" s="132"/>
      <c r="W42" s="132"/>
      <c r="X42" s="132"/>
      <c r="Y42" s="132"/>
      <c r="Z42" s="132"/>
      <c r="AA42" s="132"/>
      <c r="AB42" s="132"/>
      <c r="AC42" s="132"/>
      <c r="AD42" s="132"/>
      <c r="AE42" s="132"/>
      <c r="AF42" s="132"/>
      <c r="AG42" s="132"/>
      <c r="AH42" s="132"/>
      <c r="AI42" s="132"/>
      <c r="AJ42" s="132"/>
      <c r="AK42" s="132"/>
      <c r="AL42" s="132"/>
      <c r="AM42" s="132"/>
      <c r="AN42" s="132"/>
      <c r="AO42" s="132"/>
      <c r="AP42" s="132"/>
      <c r="AQ42" s="132"/>
      <c r="AR42" s="132"/>
    </row>
    <row r="43" spans="1:44" ht="32.25" customHeight="1" x14ac:dyDescent="0.4">
      <c r="A43" s="128"/>
      <c r="B43" s="128"/>
      <c r="C43" s="132"/>
      <c r="D43" s="132"/>
      <c r="E43" s="132"/>
      <c r="F43" s="132"/>
      <c r="G43" s="132"/>
      <c r="H43" s="132"/>
      <c r="I43" s="132"/>
      <c r="J43" s="132"/>
      <c r="K43" s="132"/>
      <c r="L43" s="132"/>
      <c r="M43" s="132"/>
      <c r="N43" s="132"/>
      <c r="O43" s="132"/>
      <c r="P43" s="132"/>
      <c r="Q43" s="132"/>
      <c r="R43" s="132"/>
      <c r="S43" s="132"/>
      <c r="T43" s="132"/>
      <c r="U43" s="132"/>
      <c r="V43" s="132"/>
      <c r="W43" s="132"/>
      <c r="X43" s="132"/>
      <c r="Y43" s="132"/>
      <c r="Z43" s="132"/>
      <c r="AA43" s="132"/>
      <c r="AB43" s="132"/>
      <c r="AC43" s="132"/>
      <c r="AD43" s="132"/>
      <c r="AE43" s="132"/>
      <c r="AF43" s="132"/>
      <c r="AG43" s="132"/>
      <c r="AH43" s="132"/>
      <c r="AI43" s="132"/>
      <c r="AJ43" s="132"/>
      <c r="AK43" s="132"/>
      <c r="AL43" s="132"/>
      <c r="AM43" s="132"/>
      <c r="AN43" s="132"/>
      <c r="AO43" s="132"/>
      <c r="AP43" s="132"/>
      <c r="AQ43" s="132"/>
      <c r="AR43" s="132"/>
    </row>
    <row r="44" spans="1:44" x14ac:dyDescent="0.4">
      <c r="A44" s="126">
        <v>4</v>
      </c>
      <c r="B44" s="126"/>
      <c r="C44" s="126"/>
      <c r="D44" s="126"/>
      <c r="E44" s="126"/>
      <c r="F44" s="126"/>
      <c r="G44" s="126"/>
      <c r="H44" s="126"/>
      <c r="I44" s="126"/>
      <c r="J44" s="126"/>
      <c r="K44" s="126"/>
      <c r="L44" s="126"/>
      <c r="M44" s="126"/>
      <c r="N44" s="126"/>
      <c r="O44" s="126"/>
      <c r="P44" s="126"/>
      <c r="Q44" s="126"/>
      <c r="R44" s="126"/>
      <c r="S44" s="126"/>
      <c r="T44" s="126"/>
      <c r="U44" s="126"/>
      <c r="V44" s="126"/>
      <c r="W44" s="126"/>
      <c r="X44" s="126"/>
      <c r="Y44" s="126"/>
      <c r="Z44" s="126"/>
      <c r="AA44" s="126"/>
      <c r="AB44" s="126"/>
      <c r="AC44" s="126"/>
      <c r="AD44" s="126"/>
      <c r="AE44" s="126"/>
      <c r="AF44" s="126"/>
      <c r="AG44" s="126"/>
      <c r="AH44" s="126"/>
      <c r="AI44" s="126"/>
      <c r="AJ44" s="126"/>
      <c r="AK44" s="126"/>
      <c r="AL44" s="126"/>
      <c r="AM44" s="126"/>
      <c r="AN44" s="126"/>
      <c r="AO44" s="126"/>
      <c r="AP44" s="126"/>
      <c r="AQ44" s="126"/>
      <c r="AR44" s="126"/>
    </row>
    <row r="45" spans="1:44" hidden="1" x14ac:dyDescent="0.4">
      <c r="A45" s="127"/>
      <c r="B45" s="127"/>
      <c r="C45" s="127"/>
      <c r="D45" s="127"/>
      <c r="E45" s="127"/>
      <c r="F45" s="127"/>
      <c r="G45" s="127"/>
      <c r="H45" s="127"/>
      <c r="I45" s="127"/>
      <c r="J45" s="127"/>
      <c r="K45" s="127"/>
      <c r="L45" s="127"/>
      <c r="M45" s="127"/>
      <c r="N45" s="127"/>
      <c r="O45" s="127"/>
      <c r="P45" s="127"/>
      <c r="Q45" s="127"/>
      <c r="R45" s="127"/>
      <c r="S45" s="127"/>
      <c r="T45" s="127"/>
      <c r="U45" s="127"/>
      <c r="V45" s="127"/>
      <c r="W45" s="127"/>
      <c r="X45" s="127"/>
      <c r="Y45" s="127"/>
      <c r="Z45" s="127"/>
      <c r="AA45" s="127"/>
      <c r="AB45" s="127"/>
      <c r="AC45" s="127"/>
      <c r="AD45" s="127"/>
      <c r="AE45" s="127"/>
      <c r="AF45" s="127"/>
      <c r="AG45" s="127"/>
      <c r="AH45" s="127"/>
      <c r="AI45" s="127"/>
      <c r="AJ45" s="127"/>
      <c r="AK45" s="127"/>
      <c r="AL45" s="127"/>
      <c r="AM45" s="127"/>
      <c r="AN45" s="127"/>
      <c r="AO45" s="127"/>
      <c r="AP45" s="127"/>
      <c r="AQ45" s="127"/>
      <c r="AR45" s="127"/>
    </row>
    <row r="46" spans="1:44" x14ac:dyDescent="0.4"/>
    <row r="47" spans="1:44" x14ac:dyDescent="0.4"/>
    <row r="48" spans="1:44" x14ac:dyDescent="0.4"/>
    <row r="49" x14ac:dyDescent="0.4"/>
  </sheetData>
  <sheetProtection sheet="1" objects="1" scenarios="1" selectLockedCells="1" selectUnlockedCells="1"/>
  <mergeCells count="38">
    <mergeCell ref="A13:B14"/>
    <mergeCell ref="C13:AR16"/>
    <mergeCell ref="A15:B16"/>
    <mergeCell ref="A8:B9"/>
    <mergeCell ref="A4:B5"/>
    <mergeCell ref="A6:B7"/>
    <mergeCell ref="C4:AR5"/>
    <mergeCell ref="A3:AR3"/>
    <mergeCell ref="C6:AR7"/>
    <mergeCell ref="C8:AR12"/>
    <mergeCell ref="A10:B12"/>
    <mergeCell ref="A1:AR2"/>
    <mergeCell ref="C19:AR22"/>
    <mergeCell ref="A21:B22"/>
    <mergeCell ref="A17:B18"/>
    <mergeCell ref="C17:AR18"/>
    <mergeCell ref="A19:B20"/>
    <mergeCell ref="A23:B24"/>
    <mergeCell ref="C23:AR26"/>
    <mergeCell ref="A25:B26"/>
    <mergeCell ref="A27:B28"/>
    <mergeCell ref="C27:AR29"/>
    <mergeCell ref="A29:B29"/>
    <mergeCell ref="A30:B31"/>
    <mergeCell ref="C30:AR31"/>
    <mergeCell ref="A32:B33"/>
    <mergeCell ref="C32:AR34"/>
    <mergeCell ref="A34:B34"/>
    <mergeCell ref="A44:AR45"/>
    <mergeCell ref="A35:B36"/>
    <mergeCell ref="C35:AR37"/>
    <mergeCell ref="A37:B37"/>
    <mergeCell ref="A38:B39"/>
    <mergeCell ref="C38:AR39"/>
    <mergeCell ref="A40:B40"/>
    <mergeCell ref="C40:AR40"/>
    <mergeCell ref="C41:AR43"/>
    <mergeCell ref="A41:B43"/>
  </mergeCells>
  <pageMargins left="0.25" right="0.25" top="0.75" bottom="0.75" header="0.3" footer="0.3"/>
  <pageSetup scale="98"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W47"/>
  <sheetViews>
    <sheetView zoomScaleNormal="100" zoomScaleSheetLayoutView="100" workbookViewId="0">
      <selection activeCell="A45" sqref="A45:AS46"/>
    </sheetView>
  </sheetViews>
  <sheetFormatPr defaultColWidth="0" defaultRowHeight="15.45" zeroHeight="1" x14ac:dyDescent="0.4"/>
  <cols>
    <col min="1" max="13" width="2.3046875" style="3" customWidth="1"/>
    <col min="14" max="14" width="3.84375" style="3" customWidth="1"/>
    <col min="15" max="15" width="2.3046875" style="3" customWidth="1"/>
    <col min="16" max="16" width="2.84375" style="3" customWidth="1"/>
    <col min="17" max="21" width="2.3046875" style="3" customWidth="1"/>
    <col min="22" max="22" width="3.3046875" style="3" customWidth="1"/>
    <col min="23" max="44" width="2.3046875" style="3" customWidth="1"/>
    <col min="45" max="45" width="1.3046875" style="3" customWidth="1"/>
    <col min="46" max="16384" width="2.3046875" style="3" hidden="1"/>
  </cols>
  <sheetData>
    <row r="1" spans="1:45" x14ac:dyDescent="0.4">
      <c r="A1" s="86" t="str">
        <f>'Page 1'!B11</f>
        <v>Gasconade County</v>
      </c>
      <c r="B1" s="86"/>
      <c r="C1" s="86"/>
      <c r="D1" s="86"/>
      <c r="E1" s="86"/>
      <c r="F1" s="86"/>
      <c r="G1" s="86"/>
      <c r="H1" s="86"/>
      <c r="I1" s="86"/>
      <c r="J1" s="86"/>
      <c r="K1" s="86"/>
      <c r="L1" s="86"/>
      <c r="M1" s="86"/>
      <c r="N1" s="86"/>
      <c r="O1" s="86"/>
      <c r="P1" s="86"/>
      <c r="Q1" s="86"/>
      <c r="R1" s="86"/>
      <c r="S1" s="86"/>
      <c r="T1" s="86"/>
      <c r="U1" s="86"/>
      <c r="V1" s="86"/>
      <c r="W1" s="87" t="s">
        <v>13</v>
      </c>
      <c r="X1" s="94"/>
      <c r="Y1" s="94"/>
      <c r="Z1" s="94"/>
      <c r="AA1" s="94"/>
      <c r="AB1" s="94"/>
      <c r="AC1" s="94"/>
      <c r="AD1" s="94"/>
      <c r="AE1" s="94"/>
      <c r="AF1" s="94"/>
      <c r="AG1" s="94"/>
      <c r="AH1" s="94"/>
      <c r="AI1" s="94"/>
      <c r="AJ1" s="124"/>
      <c r="AK1" s="124"/>
      <c r="AL1" s="124"/>
      <c r="AM1" s="124"/>
      <c r="AN1" s="124"/>
      <c r="AO1" s="124"/>
      <c r="AP1" s="124"/>
      <c r="AQ1" s="124"/>
      <c r="AR1" s="124"/>
      <c r="AS1" s="88"/>
    </row>
    <row r="2" spans="1:45" x14ac:dyDescent="0.4">
      <c r="A2" s="213" t="s">
        <v>33</v>
      </c>
      <c r="B2" s="213"/>
      <c r="C2" s="213"/>
      <c r="D2" s="213"/>
      <c r="E2" s="213"/>
      <c r="F2" s="213"/>
      <c r="G2" s="213"/>
      <c r="H2" s="213"/>
      <c r="I2" s="213"/>
      <c r="J2" s="213"/>
      <c r="K2" s="213"/>
      <c r="L2" s="213"/>
      <c r="M2" s="213"/>
      <c r="N2" s="213"/>
      <c r="O2" s="213"/>
      <c r="P2" s="213"/>
      <c r="Q2" s="213"/>
      <c r="R2" s="213"/>
      <c r="S2" s="213"/>
      <c r="T2" s="213"/>
      <c r="U2" s="213"/>
      <c r="V2" s="213"/>
      <c r="W2" s="213"/>
      <c r="X2" s="213"/>
      <c r="Y2" s="213"/>
      <c r="Z2" s="213"/>
      <c r="AA2" s="213"/>
      <c r="AB2" s="213"/>
      <c r="AC2" s="213"/>
      <c r="AD2" s="213"/>
      <c r="AE2" s="213"/>
      <c r="AF2" s="213"/>
      <c r="AG2" s="213"/>
      <c r="AH2" s="213"/>
      <c r="AI2" s="213"/>
      <c r="AJ2" s="214"/>
      <c r="AK2" s="214"/>
      <c r="AL2" s="214"/>
      <c r="AM2" s="214"/>
      <c r="AN2" s="214"/>
      <c r="AO2" s="214"/>
      <c r="AP2" s="214"/>
      <c r="AQ2" s="214"/>
      <c r="AR2" s="214"/>
      <c r="AS2" s="88"/>
    </row>
    <row r="3" spans="1:45" x14ac:dyDescent="0.4">
      <c r="A3" s="213"/>
      <c r="B3" s="213"/>
      <c r="C3" s="213"/>
      <c r="D3" s="213"/>
      <c r="E3" s="213"/>
      <c r="F3" s="213"/>
      <c r="G3" s="213"/>
      <c r="H3" s="213"/>
      <c r="I3" s="213"/>
      <c r="J3" s="213"/>
      <c r="K3" s="213"/>
      <c r="L3" s="213"/>
      <c r="M3" s="213"/>
      <c r="N3" s="213"/>
      <c r="O3" s="213"/>
      <c r="P3" s="213"/>
      <c r="Q3" s="213"/>
      <c r="R3" s="213"/>
      <c r="S3" s="213"/>
      <c r="T3" s="213"/>
      <c r="U3" s="213"/>
      <c r="V3" s="213"/>
      <c r="W3" s="213"/>
      <c r="X3" s="213"/>
      <c r="Y3" s="213"/>
      <c r="Z3" s="213"/>
      <c r="AA3" s="213"/>
      <c r="AB3" s="213"/>
      <c r="AC3" s="213"/>
      <c r="AD3" s="213"/>
      <c r="AE3" s="213"/>
      <c r="AF3" s="213"/>
      <c r="AG3" s="213"/>
      <c r="AH3" s="213"/>
      <c r="AI3" s="213"/>
      <c r="AJ3" s="214"/>
      <c r="AK3" s="214"/>
      <c r="AL3" s="214"/>
      <c r="AM3" s="214"/>
      <c r="AN3" s="214"/>
      <c r="AO3" s="214"/>
      <c r="AP3" s="214"/>
      <c r="AQ3" s="214"/>
      <c r="AR3" s="214"/>
      <c r="AS3" s="88"/>
    </row>
    <row r="4" spans="1:45" x14ac:dyDescent="0.4">
      <c r="A4" s="213" t="s">
        <v>34</v>
      </c>
      <c r="B4" s="213"/>
      <c r="C4" s="213"/>
      <c r="D4" s="213"/>
      <c r="E4" s="213"/>
      <c r="F4" s="213"/>
      <c r="G4" s="213"/>
      <c r="H4" s="213"/>
      <c r="I4" s="213"/>
      <c r="J4" s="213"/>
      <c r="K4" s="213"/>
      <c r="L4" s="213"/>
      <c r="M4" s="213"/>
      <c r="N4" s="213"/>
      <c r="O4" s="213"/>
      <c r="P4" s="213"/>
      <c r="Q4" s="213"/>
      <c r="R4" s="213"/>
      <c r="S4" s="213"/>
      <c r="T4" s="213"/>
      <c r="U4" s="213"/>
      <c r="V4" s="213"/>
      <c r="W4" s="213"/>
      <c r="X4" s="213"/>
      <c r="Y4" s="213"/>
      <c r="Z4" s="213"/>
      <c r="AA4" s="213"/>
      <c r="AB4" s="213"/>
      <c r="AC4" s="213"/>
      <c r="AD4" s="213"/>
      <c r="AE4" s="213"/>
      <c r="AF4" s="213"/>
      <c r="AG4" s="213"/>
      <c r="AH4" s="213"/>
      <c r="AI4" s="213"/>
      <c r="AJ4" s="214"/>
      <c r="AK4" s="214"/>
      <c r="AL4" s="214"/>
      <c r="AM4" s="214"/>
      <c r="AN4" s="214"/>
      <c r="AO4" s="214"/>
      <c r="AP4" s="214"/>
      <c r="AQ4" s="214"/>
      <c r="AR4" s="214"/>
      <c r="AS4" s="88"/>
    </row>
    <row r="5" spans="1:45" x14ac:dyDescent="0.4">
      <c r="A5" s="213"/>
      <c r="B5" s="213"/>
      <c r="C5" s="213"/>
      <c r="D5" s="213"/>
      <c r="E5" s="213"/>
      <c r="F5" s="213"/>
      <c r="G5" s="213"/>
      <c r="H5" s="213"/>
      <c r="I5" s="213"/>
      <c r="J5" s="213"/>
      <c r="K5" s="213"/>
      <c r="L5" s="213"/>
      <c r="M5" s="213"/>
      <c r="N5" s="213"/>
      <c r="O5" s="213"/>
      <c r="P5" s="213"/>
      <c r="Q5" s="213"/>
      <c r="R5" s="213"/>
      <c r="S5" s="213"/>
      <c r="T5" s="213"/>
      <c r="U5" s="213"/>
      <c r="V5" s="213"/>
      <c r="W5" s="213"/>
      <c r="X5" s="213"/>
      <c r="Y5" s="213"/>
      <c r="Z5" s="213"/>
      <c r="AA5" s="213"/>
      <c r="AB5" s="213"/>
      <c r="AC5" s="213"/>
      <c r="AD5" s="213"/>
      <c r="AE5" s="213"/>
      <c r="AF5" s="213"/>
      <c r="AG5" s="213"/>
      <c r="AH5" s="213"/>
      <c r="AI5" s="213"/>
      <c r="AJ5" s="214"/>
      <c r="AK5" s="214"/>
      <c r="AL5" s="214"/>
      <c r="AM5" s="214"/>
      <c r="AN5" s="214"/>
      <c r="AO5" s="214"/>
      <c r="AP5" s="214"/>
      <c r="AQ5" s="214"/>
      <c r="AR5" s="214"/>
      <c r="AS5" s="88"/>
    </row>
    <row r="6" spans="1:45" x14ac:dyDescent="0.4">
      <c r="A6" s="172" t="s">
        <v>35</v>
      </c>
      <c r="B6" s="172"/>
      <c r="C6" s="172"/>
      <c r="D6" s="172"/>
      <c r="E6" s="172"/>
      <c r="F6" s="172"/>
      <c r="G6" s="172"/>
      <c r="H6" s="172"/>
      <c r="I6" s="172"/>
      <c r="J6" s="172"/>
      <c r="K6" s="172"/>
      <c r="L6" s="172"/>
      <c r="M6" s="172"/>
      <c r="N6" s="172"/>
      <c r="O6" s="172"/>
      <c r="P6" s="172"/>
      <c r="Q6" s="172"/>
      <c r="R6" s="172"/>
      <c r="S6" s="172"/>
      <c r="T6" s="172"/>
      <c r="U6" s="172"/>
      <c r="V6" s="173"/>
      <c r="W6" s="174" t="s">
        <v>36</v>
      </c>
      <c r="X6" s="175"/>
      <c r="Y6" s="175"/>
      <c r="Z6" s="175"/>
      <c r="AA6" s="175"/>
      <c r="AB6" s="175"/>
      <c r="AC6" s="175"/>
      <c r="AD6" s="175"/>
      <c r="AE6" s="175"/>
      <c r="AF6" s="175"/>
      <c r="AG6" s="175"/>
      <c r="AH6" s="175"/>
      <c r="AI6" s="175"/>
      <c r="AJ6" s="175"/>
      <c r="AK6" s="175"/>
      <c r="AL6" s="175"/>
      <c r="AM6" s="175"/>
      <c r="AN6" s="175"/>
      <c r="AO6" s="175"/>
      <c r="AP6" s="175"/>
      <c r="AQ6" s="175"/>
      <c r="AR6" s="176"/>
      <c r="AS6" s="88"/>
    </row>
    <row r="7" spans="1:45" x14ac:dyDescent="0.4">
      <c r="A7" s="172"/>
      <c r="B7" s="172"/>
      <c r="C7" s="172"/>
      <c r="D7" s="172"/>
      <c r="E7" s="172"/>
      <c r="F7" s="172"/>
      <c r="G7" s="172"/>
      <c r="H7" s="172"/>
      <c r="I7" s="172"/>
      <c r="J7" s="172"/>
      <c r="K7" s="172"/>
      <c r="L7" s="172"/>
      <c r="M7" s="172"/>
      <c r="N7" s="172"/>
      <c r="O7" s="172"/>
      <c r="P7" s="172"/>
      <c r="Q7" s="172"/>
      <c r="R7" s="172"/>
      <c r="S7" s="172"/>
      <c r="T7" s="172"/>
      <c r="U7" s="172"/>
      <c r="V7" s="173"/>
      <c r="W7" s="177"/>
      <c r="X7" s="175"/>
      <c r="Y7" s="175"/>
      <c r="Z7" s="175"/>
      <c r="AA7" s="175"/>
      <c r="AB7" s="175"/>
      <c r="AC7" s="175"/>
      <c r="AD7" s="175"/>
      <c r="AE7" s="175"/>
      <c r="AF7" s="175"/>
      <c r="AG7" s="175"/>
      <c r="AH7" s="175"/>
      <c r="AI7" s="175"/>
      <c r="AJ7" s="175"/>
      <c r="AK7" s="175"/>
      <c r="AL7" s="175"/>
      <c r="AM7" s="175"/>
      <c r="AN7" s="175"/>
      <c r="AO7" s="175"/>
      <c r="AP7" s="175"/>
      <c r="AQ7" s="175"/>
      <c r="AR7" s="176"/>
      <c r="AS7" s="88"/>
    </row>
    <row r="8" spans="1:45" x14ac:dyDescent="0.4">
      <c r="A8" s="193" t="s">
        <v>60</v>
      </c>
      <c r="B8" s="194"/>
      <c r="C8" s="217" t="s">
        <v>1045</v>
      </c>
      <c r="D8" s="217"/>
      <c r="E8" s="217"/>
      <c r="F8" s="217"/>
      <c r="G8" s="217"/>
      <c r="H8" s="217"/>
      <c r="I8" s="217"/>
      <c r="J8" s="217"/>
      <c r="K8" s="217"/>
      <c r="L8" s="217"/>
      <c r="M8" s="217"/>
      <c r="N8" s="217"/>
      <c r="O8" s="217"/>
      <c r="P8" s="217"/>
      <c r="Q8" s="217"/>
      <c r="R8" s="217"/>
      <c r="S8" s="217"/>
      <c r="T8" s="217"/>
      <c r="U8" s="217"/>
      <c r="V8" s="218"/>
      <c r="W8" s="207" t="s">
        <v>592</v>
      </c>
      <c r="X8" s="208"/>
      <c r="Y8" s="208"/>
      <c r="Z8" s="208"/>
      <c r="AA8" s="208"/>
      <c r="AB8" s="208"/>
      <c r="AC8" s="208"/>
      <c r="AD8" s="208"/>
      <c r="AE8" s="208"/>
      <c r="AF8" s="208"/>
      <c r="AG8" s="208"/>
      <c r="AH8" s="208"/>
      <c r="AI8" s="208"/>
      <c r="AJ8" s="208"/>
      <c r="AK8" s="208"/>
      <c r="AL8" s="208"/>
      <c r="AM8" s="208"/>
      <c r="AN8" s="208"/>
      <c r="AO8" s="208"/>
      <c r="AP8" s="208"/>
      <c r="AQ8" s="208"/>
      <c r="AR8" s="209"/>
      <c r="AS8" s="88"/>
    </row>
    <row r="9" spans="1:45" x14ac:dyDescent="0.4">
      <c r="A9" s="215"/>
      <c r="B9" s="216"/>
      <c r="C9" s="217"/>
      <c r="D9" s="217"/>
      <c r="E9" s="217"/>
      <c r="F9" s="217"/>
      <c r="G9" s="217"/>
      <c r="H9" s="217"/>
      <c r="I9" s="217"/>
      <c r="J9" s="217"/>
      <c r="K9" s="217"/>
      <c r="L9" s="217"/>
      <c r="M9" s="217"/>
      <c r="N9" s="217"/>
      <c r="O9" s="217"/>
      <c r="P9" s="217"/>
      <c r="Q9" s="217"/>
      <c r="R9" s="217"/>
      <c r="S9" s="217"/>
      <c r="T9" s="217"/>
      <c r="U9" s="217"/>
      <c r="V9" s="218"/>
      <c r="W9" s="210"/>
      <c r="X9" s="211"/>
      <c r="Y9" s="211"/>
      <c r="Z9" s="211"/>
      <c r="AA9" s="211"/>
      <c r="AB9" s="211"/>
      <c r="AC9" s="211"/>
      <c r="AD9" s="211"/>
      <c r="AE9" s="211"/>
      <c r="AF9" s="211"/>
      <c r="AG9" s="211"/>
      <c r="AH9" s="211"/>
      <c r="AI9" s="211"/>
      <c r="AJ9" s="211"/>
      <c r="AK9" s="211"/>
      <c r="AL9" s="211"/>
      <c r="AM9" s="211"/>
      <c r="AN9" s="211"/>
      <c r="AO9" s="211"/>
      <c r="AP9" s="211"/>
      <c r="AQ9" s="211"/>
      <c r="AR9" s="212"/>
      <c r="AS9" s="88"/>
    </row>
    <row r="10" spans="1:45" ht="15.75" customHeight="1" x14ac:dyDescent="0.4">
      <c r="A10" s="178" t="s">
        <v>61</v>
      </c>
      <c r="B10" s="179"/>
      <c r="C10" s="164" t="s">
        <v>1117</v>
      </c>
      <c r="D10" s="165"/>
      <c r="E10" s="165"/>
      <c r="F10" s="165"/>
      <c r="G10" s="165"/>
      <c r="H10" s="165"/>
      <c r="I10" s="165"/>
      <c r="J10" s="165"/>
      <c r="K10" s="165"/>
      <c r="L10" s="165"/>
      <c r="M10" s="165"/>
      <c r="N10" s="165"/>
      <c r="O10" s="165"/>
      <c r="P10" s="165"/>
      <c r="Q10" s="165"/>
      <c r="R10" s="165"/>
      <c r="S10" s="165"/>
      <c r="T10" s="165"/>
      <c r="U10" s="165"/>
      <c r="V10" s="166"/>
      <c r="W10" s="182" t="s">
        <v>592</v>
      </c>
      <c r="X10" s="183"/>
      <c r="Y10" s="183"/>
      <c r="Z10" s="183"/>
      <c r="AA10" s="183"/>
      <c r="AB10" s="183"/>
      <c r="AC10" s="183"/>
      <c r="AD10" s="183"/>
      <c r="AE10" s="183"/>
      <c r="AF10" s="183"/>
      <c r="AG10" s="183"/>
      <c r="AH10" s="183"/>
      <c r="AI10" s="183"/>
      <c r="AJ10" s="183"/>
      <c r="AK10" s="183"/>
      <c r="AL10" s="183"/>
      <c r="AM10" s="183"/>
      <c r="AN10" s="183"/>
      <c r="AO10" s="183"/>
      <c r="AP10" s="183"/>
      <c r="AQ10" s="183"/>
      <c r="AR10" s="184"/>
      <c r="AS10" s="88"/>
    </row>
    <row r="11" spans="1:45" x14ac:dyDescent="0.4">
      <c r="A11" s="180"/>
      <c r="B11" s="181"/>
      <c r="C11" s="167"/>
      <c r="D11" s="102"/>
      <c r="E11" s="102"/>
      <c r="F11" s="102"/>
      <c r="G11" s="102"/>
      <c r="H11" s="102"/>
      <c r="I11" s="102"/>
      <c r="J11" s="102"/>
      <c r="K11" s="102"/>
      <c r="L11" s="102"/>
      <c r="M11" s="102"/>
      <c r="N11" s="102"/>
      <c r="O11" s="102"/>
      <c r="P11" s="102"/>
      <c r="Q11" s="102"/>
      <c r="R11" s="102"/>
      <c r="S11" s="102"/>
      <c r="T11" s="102"/>
      <c r="U11" s="102"/>
      <c r="V11" s="168"/>
      <c r="W11" s="185"/>
      <c r="X11" s="186"/>
      <c r="Y11" s="186"/>
      <c r="Z11" s="186"/>
      <c r="AA11" s="186"/>
      <c r="AB11" s="186"/>
      <c r="AC11" s="186"/>
      <c r="AD11" s="186"/>
      <c r="AE11" s="186"/>
      <c r="AF11" s="186"/>
      <c r="AG11" s="186"/>
      <c r="AH11" s="186"/>
      <c r="AI11" s="186"/>
      <c r="AJ11" s="186"/>
      <c r="AK11" s="186"/>
      <c r="AL11" s="186"/>
      <c r="AM11" s="186"/>
      <c r="AN11" s="186"/>
      <c r="AO11" s="186"/>
      <c r="AP11" s="186"/>
      <c r="AQ11" s="186"/>
      <c r="AR11" s="187"/>
      <c r="AS11" s="88"/>
    </row>
    <row r="12" spans="1:45" ht="15.75" customHeight="1" x14ac:dyDescent="0.4">
      <c r="A12" s="155"/>
      <c r="B12" s="88"/>
      <c r="C12" s="167"/>
      <c r="D12" s="102"/>
      <c r="E12" s="102"/>
      <c r="F12" s="102"/>
      <c r="G12" s="102"/>
      <c r="H12" s="102"/>
      <c r="I12" s="102"/>
      <c r="J12" s="102"/>
      <c r="K12" s="102"/>
      <c r="L12" s="102"/>
      <c r="M12" s="102"/>
      <c r="N12" s="102"/>
      <c r="O12" s="102"/>
      <c r="P12" s="102"/>
      <c r="Q12" s="102"/>
      <c r="R12" s="102"/>
      <c r="S12" s="102"/>
      <c r="T12" s="102"/>
      <c r="U12" s="102"/>
      <c r="V12" s="168"/>
      <c r="W12" s="185"/>
      <c r="X12" s="186"/>
      <c r="Y12" s="186"/>
      <c r="Z12" s="186"/>
      <c r="AA12" s="186"/>
      <c r="AB12" s="186"/>
      <c r="AC12" s="186"/>
      <c r="AD12" s="186"/>
      <c r="AE12" s="186"/>
      <c r="AF12" s="186"/>
      <c r="AG12" s="186"/>
      <c r="AH12" s="186"/>
      <c r="AI12" s="186"/>
      <c r="AJ12" s="186"/>
      <c r="AK12" s="186"/>
      <c r="AL12" s="186"/>
      <c r="AM12" s="186"/>
      <c r="AN12" s="186"/>
      <c r="AO12" s="186"/>
      <c r="AP12" s="186"/>
      <c r="AQ12" s="186"/>
      <c r="AR12" s="187"/>
      <c r="AS12" s="88"/>
    </row>
    <row r="13" spans="1:45" x14ac:dyDescent="0.4">
      <c r="A13" s="155"/>
      <c r="B13" s="88"/>
      <c r="C13" s="167"/>
      <c r="D13" s="102"/>
      <c r="E13" s="102"/>
      <c r="F13" s="102"/>
      <c r="G13" s="102"/>
      <c r="H13" s="102"/>
      <c r="I13" s="102"/>
      <c r="J13" s="102"/>
      <c r="K13" s="102"/>
      <c r="L13" s="102"/>
      <c r="M13" s="102"/>
      <c r="N13" s="102"/>
      <c r="O13" s="102"/>
      <c r="P13" s="102"/>
      <c r="Q13" s="102"/>
      <c r="R13" s="102"/>
      <c r="S13" s="102"/>
      <c r="T13" s="102"/>
      <c r="U13" s="102"/>
      <c r="V13" s="168"/>
      <c r="W13" s="185"/>
      <c r="X13" s="186"/>
      <c r="Y13" s="186"/>
      <c r="Z13" s="186"/>
      <c r="AA13" s="186"/>
      <c r="AB13" s="186"/>
      <c r="AC13" s="186"/>
      <c r="AD13" s="186"/>
      <c r="AE13" s="186"/>
      <c r="AF13" s="186"/>
      <c r="AG13" s="186"/>
      <c r="AH13" s="186"/>
      <c r="AI13" s="186"/>
      <c r="AJ13" s="186"/>
      <c r="AK13" s="186"/>
      <c r="AL13" s="186"/>
      <c r="AM13" s="186"/>
      <c r="AN13" s="186"/>
      <c r="AO13" s="186"/>
      <c r="AP13" s="186"/>
      <c r="AQ13" s="186"/>
      <c r="AR13" s="187"/>
      <c r="AS13" s="88"/>
    </row>
    <row r="14" spans="1:45" ht="15.75" customHeight="1" x14ac:dyDescent="0.4">
      <c r="A14" s="155"/>
      <c r="B14" s="88"/>
      <c r="C14" s="170" t="s">
        <v>1049</v>
      </c>
      <c r="D14" s="86"/>
      <c r="E14" s="86"/>
      <c r="F14" s="86"/>
      <c r="G14" s="86"/>
      <c r="H14" s="86"/>
      <c r="I14" s="86"/>
      <c r="J14" s="86"/>
      <c r="K14" s="171">
        <v>3</v>
      </c>
      <c r="L14" s="171"/>
      <c r="M14" s="171"/>
      <c r="N14" s="86" t="s">
        <v>1048</v>
      </c>
      <c r="O14" s="86"/>
      <c r="P14" s="86"/>
      <c r="Q14" s="86"/>
      <c r="R14" s="86"/>
      <c r="S14" s="86"/>
      <c r="T14" s="86"/>
      <c r="U14" s="86"/>
      <c r="V14" s="169"/>
      <c r="W14" s="185"/>
      <c r="X14" s="186"/>
      <c r="Y14" s="186"/>
      <c r="Z14" s="186"/>
      <c r="AA14" s="186"/>
      <c r="AB14" s="186"/>
      <c r="AC14" s="186"/>
      <c r="AD14" s="186"/>
      <c r="AE14" s="186"/>
      <c r="AF14" s="186"/>
      <c r="AG14" s="186"/>
      <c r="AH14" s="186"/>
      <c r="AI14" s="186"/>
      <c r="AJ14" s="186"/>
      <c r="AK14" s="186"/>
      <c r="AL14" s="186"/>
      <c r="AM14" s="186"/>
      <c r="AN14" s="186"/>
      <c r="AO14" s="186"/>
      <c r="AP14" s="186"/>
      <c r="AQ14" s="186"/>
      <c r="AR14" s="187"/>
      <c r="AS14" s="88"/>
    </row>
    <row r="15" spans="1:45" ht="3.75" customHeight="1" x14ac:dyDescent="0.4">
      <c r="A15" s="192"/>
      <c r="B15" s="123"/>
      <c r="C15" s="191"/>
      <c r="D15" s="122"/>
      <c r="E15" s="122"/>
      <c r="F15" s="122"/>
      <c r="G15" s="122"/>
      <c r="H15" s="122"/>
      <c r="I15" s="122"/>
      <c r="J15" s="122"/>
      <c r="K15" s="122"/>
      <c r="L15" s="122"/>
      <c r="M15" s="122"/>
      <c r="N15" s="122"/>
      <c r="O15" s="122"/>
      <c r="P15" s="122"/>
      <c r="Q15" s="122"/>
      <c r="R15" s="122"/>
      <c r="S15" s="122"/>
      <c r="T15" s="122"/>
      <c r="U15" s="122"/>
      <c r="V15" s="122"/>
      <c r="W15" s="188"/>
      <c r="X15" s="189"/>
      <c r="Y15" s="189"/>
      <c r="Z15" s="189"/>
      <c r="AA15" s="189"/>
      <c r="AB15" s="189"/>
      <c r="AC15" s="189"/>
      <c r="AD15" s="189"/>
      <c r="AE15" s="189"/>
      <c r="AF15" s="189"/>
      <c r="AG15" s="189"/>
      <c r="AH15" s="189"/>
      <c r="AI15" s="189"/>
      <c r="AJ15" s="189"/>
      <c r="AK15" s="189"/>
      <c r="AL15" s="189"/>
      <c r="AM15" s="189"/>
      <c r="AN15" s="189"/>
      <c r="AO15" s="189"/>
      <c r="AP15" s="189"/>
      <c r="AQ15" s="189"/>
      <c r="AR15" s="190"/>
      <c r="AS15" s="88"/>
    </row>
    <row r="16" spans="1:45" ht="6.75" customHeight="1" x14ac:dyDescent="0.4">
      <c r="A16" s="178" t="s">
        <v>62</v>
      </c>
      <c r="B16" s="179"/>
      <c r="C16" s="147" t="s">
        <v>1116</v>
      </c>
      <c r="D16" s="148"/>
      <c r="E16" s="148"/>
      <c r="F16" s="148"/>
      <c r="G16" s="148"/>
      <c r="H16" s="148"/>
      <c r="I16" s="148"/>
      <c r="J16" s="148"/>
      <c r="K16" s="148"/>
      <c r="L16" s="148"/>
      <c r="M16" s="148"/>
      <c r="N16" s="148"/>
      <c r="O16" s="148"/>
      <c r="P16" s="148"/>
      <c r="Q16" s="148"/>
      <c r="R16" s="148"/>
      <c r="S16" s="148"/>
      <c r="T16" s="148"/>
      <c r="U16" s="148"/>
      <c r="V16" s="149"/>
      <c r="W16" s="182" t="s">
        <v>592</v>
      </c>
      <c r="X16" s="183"/>
      <c r="Y16" s="183"/>
      <c r="Z16" s="183"/>
      <c r="AA16" s="183"/>
      <c r="AB16" s="183"/>
      <c r="AC16" s="183"/>
      <c r="AD16" s="183"/>
      <c r="AE16" s="183"/>
      <c r="AF16" s="183"/>
      <c r="AG16" s="183"/>
      <c r="AH16" s="183"/>
      <c r="AI16" s="183"/>
      <c r="AJ16" s="183"/>
      <c r="AK16" s="183"/>
      <c r="AL16" s="183"/>
      <c r="AM16" s="183"/>
      <c r="AN16" s="183"/>
      <c r="AO16" s="183"/>
      <c r="AP16" s="183"/>
      <c r="AQ16" s="183"/>
      <c r="AR16" s="184"/>
      <c r="AS16" s="88"/>
    </row>
    <row r="17" spans="1:45" ht="15.75" customHeight="1" x14ac:dyDescent="0.4">
      <c r="A17" s="180"/>
      <c r="B17" s="181"/>
      <c r="C17" s="150"/>
      <c r="D17" s="107"/>
      <c r="E17" s="107"/>
      <c r="F17" s="107"/>
      <c r="G17" s="107"/>
      <c r="H17" s="107"/>
      <c r="I17" s="107"/>
      <c r="J17" s="107"/>
      <c r="K17" s="107"/>
      <c r="L17" s="107"/>
      <c r="M17" s="107"/>
      <c r="N17" s="107"/>
      <c r="O17" s="107"/>
      <c r="P17" s="107"/>
      <c r="Q17" s="107"/>
      <c r="R17" s="107"/>
      <c r="S17" s="107"/>
      <c r="T17" s="107"/>
      <c r="U17" s="107"/>
      <c r="V17" s="151"/>
      <c r="W17" s="185"/>
      <c r="X17" s="186"/>
      <c r="Y17" s="186"/>
      <c r="Z17" s="186"/>
      <c r="AA17" s="186"/>
      <c r="AB17" s="186"/>
      <c r="AC17" s="186"/>
      <c r="AD17" s="186"/>
      <c r="AE17" s="186"/>
      <c r="AF17" s="186"/>
      <c r="AG17" s="186"/>
      <c r="AH17" s="186"/>
      <c r="AI17" s="186"/>
      <c r="AJ17" s="186"/>
      <c r="AK17" s="186"/>
      <c r="AL17" s="186"/>
      <c r="AM17" s="186"/>
      <c r="AN17" s="186"/>
      <c r="AO17" s="186"/>
      <c r="AP17" s="186"/>
      <c r="AQ17" s="186"/>
      <c r="AR17" s="187"/>
      <c r="AS17" s="88"/>
    </row>
    <row r="18" spans="1:45" x14ac:dyDescent="0.4">
      <c r="A18" s="138"/>
      <c r="B18" s="139"/>
      <c r="C18" s="150"/>
      <c r="D18" s="107"/>
      <c r="E18" s="107"/>
      <c r="F18" s="107"/>
      <c r="G18" s="107"/>
      <c r="H18" s="107"/>
      <c r="I18" s="107"/>
      <c r="J18" s="107"/>
      <c r="K18" s="107"/>
      <c r="L18" s="107"/>
      <c r="M18" s="107"/>
      <c r="N18" s="107"/>
      <c r="O18" s="107"/>
      <c r="P18" s="107"/>
      <c r="Q18" s="107"/>
      <c r="R18" s="107"/>
      <c r="S18" s="107"/>
      <c r="T18" s="107"/>
      <c r="U18" s="107"/>
      <c r="V18" s="151"/>
      <c r="W18" s="185"/>
      <c r="X18" s="186"/>
      <c r="Y18" s="186"/>
      <c r="Z18" s="186"/>
      <c r="AA18" s="186"/>
      <c r="AB18" s="186"/>
      <c r="AC18" s="186"/>
      <c r="AD18" s="186"/>
      <c r="AE18" s="186"/>
      <c r="AF18" s="186"/>
      <c r="AG18" s="186"/>
      <c r="AH18" s="186"/>
      <c r="AI18" s="186"/>
      <c r="AJ18" s="186"/>
      <c r="AK18" s="186"/>
      <c r="AL18" s="186"/>
      <c r="AM18" s="186"/>
      <c r="AN18" s="186"/>
      <c r="AO18" s="186"/>
      <c r="AP18" s="186"/>
      <c r="AQ18" s="186"/>
      <c r="AR18" s="187"/>
      <c r="AS18" s="88"/>
    </row>
    <row r="19" spans="1:45" ht="15.75" customHeight="1" x14ac:dyDescent="0.4">
      <c r="A19" s="138"/>
      <c r="B19" s="139"/>
      <c r="C19" s="150"/>
      <c r="D19" s="107"/>
      <c r="E19" s="107"/>
      <c r="F19" s="107"/>
      <c r="G19" s="107"/>
      <c r="H19" s="107"/>
      <c r="I19" s="107"/>
      <c r="J19" s="107"/>
      <c r="K19" s="107"/>
      <c r="L19" s="107"/>
      <c r="M19" s="107"/>
      <c r="N19" s="107"/>
      <c r="O19" s="107"/>
      <c r="P19" s="107"/>
      <c r="Q19" s="107"/>
      <c r="R19" s="107"/>
      <c r="S19" s="107"/>
      <c r="T19" s="107"/>
      <c r="U19" s="107"/>
      <c r="V19" s="151"/>
      <c r="W19" s="185"/>
      <c r="X19" s="186"/>
      <c r="Y19" s="186"/>
      <c r="Z19" s="186"/>
      <c r="AA19" s="186"/>
      <c r="AB19" s="186"/>
      <c r="AC19" s="186"/>
      <c r="AD19" s="186"/>
      <c r="AE19" s="186"/>
      <c r="AF19" s="186"/>
      <c r="AG19" s="186"/>
      <c r="AH19" s="186"/>
      <c r="AI19" s="186"/>
      <c r="AJ19" s="186"/>
      <c r="AK19" s="186"/>
      <c r="AL19" s="186"/>
      <c r="AM19" s="186"/>
      <c r="AN19" s="186"/>
      <c r="AO19" s="186"/>
      <c r="AP19" s="186"/>
      <c r="AQ19" s="186"/>
      <c r="AR19" s="187"/>
      <c r="AS19" s="88"/>
    </row>
    <row r="20" spans="1:45" x14ac:dyDescent="0.4">
      <c r="A20" s="138"/>
      <c r="B20" s="139"/>
      <c r="C20" s="150"/>
      <c r="D20" s="107"/>
      <c r="E20" s="107"/>
      <c r="F20" s="107"/>
      <c r="G20" s="107"/>
      <c r="H20" s="107"/>
      <c r="I20" s="107"/>
      <c r="J20" s="107"/>
      <c r="K20" s="107"/>
      <c r="L20" s="107"/>
      <c r="M20" s="107"/>
      <c r="N20" s="107"/>
      <c r="O20" s="107"/>
      <c r="P20" s="107"/>
      <c r="Q20" s="107"/>
      <c r="R20" s="107"/>
      <c r="S20" s="107"/>
      <c r="T20" s="107"/>
      <c r="U20" s="107"/>
      <c r="V20" s="151"/>
      <c r="W20" s="185"/>
      <c r="X20" s="186"/>
      <c r="Y20" s="186"/>
      <c r="Z20" s="186"/>
      <c r="AA20" s="186"/>
      <c r="AB20" s="186"/>
      <c r="AC20" s="186"/>
      <c r="AD20" s="186"/>
      <c r="AE20" s="186"/>
      <c r="AF20" s="186"/>
      <c r="AG20" s="186"/>
      <c r="AH20" s="186"/>
      <c r="AI20" s="186"/>
      <c r="AJ20" s="186"/>
      <c r="AK20" s="186"/>
      <c r="AL20" s="186"/>
      <c r="AM20" s="186"/>
      <c r="AN20" s="186"/>
      <c r="AO20" s="186"/>
      <c r="AP20" s="186"/>
      <c r="AQ20" s="186"/>
      <c r="AR20" s="187"/>
      <c r="AS20" s="88"/>
    </row>
    <row r="21" spans="1:45" ht="15.75" customHeight="1" x14ac:dyDescent="0.4">
      <c r="A21" s="138"/>
      <c r="B21" s="139"/>
      <c r="C21" s="202"/>
      <c r="D21" s="203"/>
      <c r="E21" s="203"/>
      <c r="F21" s="203"/>
      <c r="G21" s="203"/>
      <c r="H21" s="203"/>
      <c r="I21" s="203"/>
      <c r="J21" s="203"/>
      <c r="K21" s="203"/>
      <c r="L21" s="203"/>
      <c r="M21" s="203"/>
      <c r="N21" s="203"/>
      <c r="O21" s="203"/>
      <c r="P21" s="203"/>
      <c r="Q21" s="203"/>
      <c r="R21" s="203"/>
      <c r="S21" s="203"/>
      <c r="T21" s="203"/>
      <c r="U21" s="203"/>
      <c r="V21" s="204"/>
      <c r="W21" s="185"/>
      <c r="X21" s="186"/>
      <c r="Y21" s="186"/>
      <c r="Z21" s="186"/>
      <c r="AA21" s="186"/>
      <c r="AB21" s="186"/>
      <c r="AC21" s="186"/>
      <c r="AD21" s="186"/>
      <c r="AE21" s="186"/>
      <c r="AF21" s="186"/>
      <c r="AG21" s="186"/>
      <c r="AH21" s="186"/>
      <c r="AI21" s="186"/>
      <c r="AJ21" s="186"/>
      <c r="AK21" s="186"/>
      <c r="AL21" s="186"/>
      <c r="AM21" s="186"/>
      <c r="AN21" s="186"/>
      <c r="AO21" s="186"/>
      <c r="AP21" s="186"/>
      <c r="AQ21" s="186"/>
      <c r="AR21" s="187"/>
      <c r="AS21" s="88"/>
    </row>
    <row r="22" spans="1:45" x14ac:dyDescent="0.4">
      <c r="A22" s="138"/>
      <c r="B22" s="139"/>
      <c r="C22" s="202"/>
      <c r="D22" s="203"/>
      <c r="E22" s="203"/>
      <c r="F22" s="203"/>
      <c r="G22" s="203"/>
      <c r="H22" s="203"/>
      <c r="I22" s="203"/>
      <c r="J22" s="203"/>
      <c r="K22" s="203"/>
      <c r="L22" s="203"/>
      <c r="M22" s="203"/>
      <c r="N22" s="203"/>
      <c r="O22" s="203"/>
      <c r="P22" s="203"/>
      <c r="Q22" s="203"/>
      <c r="R22" s="203"/>
      <c r="S22" s="203"/>
      <c r="T22" s="203"/>
      <c r="U22" s="203"/>
      <c r="V22" s="204"/>
      <c r="W22" s="185"/>
      <c r="X22" s="186"/>
      <c r="Y22" s="186"/>
      <c r="Z22" s="186"/>
      <c r="AA22" s="186"/>
      <c r="AB22" s="186"/>
      <c r="AC22" s="186"/>
      <c r="AD22" s="186"/>
      <c r="AE22" s="186"/>
      <c r="AF22" s="186"/>
      <c r="AG22" s="186"/>
      <c r="AH22" s="186"/>
      <c r="AI22" s="186"/>
      <c r="AJ22" s="186"/>
      <c r="AK22" s="186"/>
      <c r="AL22" s="186"/>
      <c r="AM22" s="186"/>
      <c r="AN22" s="186"/>
      <c r="AO22" s="186"/>
      <c r="AP22" s="186"/>
      <c r="AQ22" s="186"/>
      <c r="AR22" s="187"/>
      <c r="AS22" s="88"/>
    </row>
    <row r="23" spans="1:45" ht="15.75" customHeight="1" x14ac:dyDescent="0.4">
      <c r="A23" s="205"/>
      <c r="B23" s="206"/>
      <c r="C23" s="152"/>
      <c r="D23" s="153"/>
      <c r="E23" s="153"/>
      <c r="F23" s="153"/>
      <c r="G23" s="153"/>
      <c r="H23" s="153"/>
      <c r="I23" s="153"/>
      <c r="J23" s="153"/>
      <c r="K23" s="153"/>
      <c r="L23" s="153"/>
      <c r="M23" s="153"/>
      <c r="N23" s="153"/>
      <c r="O23" s="153"/>
      <c r="P23" s="153"/>
      <c r="Q23" s="153"/>
      <c r="R23" s="153"/>
      <c r="S23" s="153"/>
      <c r="T23" s="153"/>
      <c r="U23" s="153"/>
      <c r="V23" s="154"/>
      <c r="W23" s="188"/>
      <c r="X23" s="189"/>
      <c r="Y23" s="189"/>
      <c r="Z23" s="189"/>
      <c r="AA23" s="189"/>
      <c r="AB23" s="189"/>
      <c r="AC23" s="189"/>
      <c r="AD23" s="189"/>
      <c r="AE23" s="189"/>
      <c r="AF23" s="189"/>
      <c r="AG23" s="189"/>
      <c r="AH23" s="189"/>
      <c r="AI23" s="189"/>
      <c r="AJ23" s="189"/>
      <c r="AK23" s="189"/>
      <c r="AL23" s="189"/>
      <c r="AM23" s="189"/>
      <c r="AN23" s="189"/>
      <c r="AO23" s="189"/>
      <c r="AP23" s="189"/>
      <c r="AQ23" s="189"/>
      <c r="AR23" s="190"/>
      <c r="AS23" s="88"/>
    </row>
    <row r="24" spans="1:45" ht="6.75" customHeight="1" x14ac:dyDescent="0.4">
      <c r="A24" s="178" t="s">
        <v>63</v>
      </c>
      <c r="B24" s="179"/>
      <c r="C24" s="147" t="s">
        <v>37</v>
      </c>
      <c r="D24" s="148"/>
      <c r="E24" s="148"/>
      <c r="F24" s="148"/>
      <c r="G24" s="148"/>
      <c r="H24" s="148"/>
      <c r="I24" s="148"/>
      <c r="J24" s="148"/>
      <c r="K24" s="148"/>
      <c r="L24" s="148"/>
      <c r="M24" s="148"/>
      <c r="N24" s="148"/>
      <c r="O24" s="148"/>
      <c r="P24" s="148"/>
      <c r="Q24" s="148"/>
      <c r="R24" s="148"/>
      <c r="S24" s="148"/>
      <c r="T24" s="148"/>
      <c r="U24" s="148"/>
      <c r="V24" s="149"/>
      <c r="W24" s="182" t="s">
        <v>592</v>
      </c>
      <c r="X24" s="183"/>
      <c r="Y24" s="183"/>
      <c r="Z24" s="183"/>
      <c r="AA24" s="183"/>
      <c r="AB24" s="183"/>
      <c r="AC24" s="183"/>
      <c r="AD24" s="183"/>
      <c r="AE24" s="183"/>
      <c r="AF24" s="183"/>
      <c r="AG24" s="183"/>
      <c r="AH24" s="183"/>
      <c r="AI24" s="183"/>
      <c r="AJ24" s="183"/>
      <c r="AK24" s="183"/>
      <c r="AL24" s="183"/>
      <c r="AM24" s="183"/>
      <c r="AN24" s="183"/>
      <c r="AO24" s="183"/>
      <c r="AP24" s="183"/>
      <c r="AQ24" s="183"/>
      <c r="AR24" s="184"/>
      <c r="AS24" s="88"/>
    </row>
    <row r="25" spans="1:45" ht="15.75" customHeight="1" x14ac:dyDescent="0.4">
      <c r="A25" s="180"/>
      <c r="B25" s="181"/>
      <c r="C25" s="150"/>
      <c r="D25" s="107"/>
      <c r="E25" s="107"/>
      <c r="F25" s="107"/>
      <c r="G25" s="107"/>
      <c r="H25" s="107"/>
      <c r="I25" s="107"/>
      <c r="J25" s="107"/>
      <c r="K25" s="107"/>
      <c r="L25" s="107"/>
      <c r="M25" s="107"/>
      <c r="N25" s="107"/>
      <c r="O25" s="107"/>
      <c r="P25" s="107"/>
      <c r="Q25" s="107"/>
      <c r="R25" s="107"/>
      <c r="S25" s="107"/>
      <c r="T25" s="107"/>
      <c r="U25" s="107"/>
      <c r="V25" s="151"/>
      <c r="W25" s="185"/>
      <c r="X25" s="186"/>
      <c r="Y25" s="186"/>
      <c r="Z25" s="186"/>
      <c r="AA25" s="186"/>
      <c r="AB25" s="186"/>
      <c r="AC25" s="186"/>
      <c r="AD25" s="186"/>
      <c r="AE25" s="186"/>
      <c r="AF25" s="186"/>
      <c r="AG25" s="186"/>
      <c r="AH25" s="186"/>
      <c r="AI25" s="186"/>
      <c r="AJ25" s="186"/>
      <c r="AK25" s="186"/>
      <c r="AL25" s="186"/>
      <c r="AM25" s="186"/>
      <c r="AN25" s="186"/>
      <c r="AO25" s="186"/>
      <c r="AP25" s="186"/>
      <c r="AQ25" s="186"/>
      <c r="AR25" s="187"/>
      <c r="AS25" s="88"/>
    </row>
    <row r="26" spans="1:45" x14ac:dyDescent="0.4">
      <c r="A26" s="155"/>
      <c r="B26" s="156"/>
      <c r="C26" s="150"/>
      <c r="D26" s="107"/>
      <c r="E26" s="107"/>
      <c r="F26" s="107"/>
      <c r="G26" s="107"/>
      <c r="H26" s="107"/>
      <c r="I26" s="107"/>
      <c r="J26" s="107"/>
      <c r="K26" s="107"/>
      <c r="L26" s="107"/>
      <c r="M26" s="107"/>
      <c r="N26" s="107"/>
      <c r="O26" s="107"/>
      <c r="P26" s="107"/>
      <c r="Q26" s="107"/>
      <c r="R26" s="107"/>
      <c r="S26" s="107"/>
      <c r="T26" s="107"/>
      <c r="U26" s="107"/>
      <c r="V26" s="151"/>
      <c r="W26" s="185"/>
      <c r="X26" s="186"/>
      <c r="Y26" s="186"/>
      <c r="Z26" s="186"/>
      <c r="AA26" s="186"/>
      <c r="AB26" s="186"/>
      <c r="AC26" s="186"/>
      <c r="AD26" s="186"/>
      <c r="AE26" s="186"/>
      <c r="AF26" s="186"/>
      <c r="AG26" s="186"/>
      <c r="AH26" s="186"/>
      <c r="AI26" s="186"/>
      <c r="AJ26" s="186"/>
      <c r="AK26" s="186"/>
      <c r="AL26" s="186"/>
      <c r="AM26" s="186"/>
      <c r="AN26" s="186"/>
      <c r="AO26" s="186"/>
      <c r="AP26" s="186"/>
      <c r="AQ26" s="186"/>
      <c r="AR26" s="187"/>
      <c r="AS26" s="88"/>
    </row>
    <row r="27" spans="1:45" ht="15.75" customHeight="1" x14ac:dyDescent="0.4">
      <c r="A27" s="157"/>
      <c r="B27" s="158"/>
      <c r="C27" s="152"/>
      <c r="D27" s="153"/>
      <c r="E27" s="153"/>
      <c r="F27" s="153"/>
      <c r="G27" s="153"/>
      <c r="H27" s="153"/>
      <c r="I27" s="153"/>
      <c r="J27" s="153"/>
      <c r="K27" s="153"/>
      <c r="L27" s="153"/>
      <c r="M27" s="153"/>
      <c r="N27" s="153"/>
      <c r="O27" s="153"/>
      <c r="P27" s="153"/>
      <c r="Q27" s="153"/>
      <c r="R27" s="153"/>
      <c r="S27" s="153"/>
      <c r="T27" s="153"/>
      <c r="U27" s="153"/>
      <c r="V27" s="154"/>
      <c r="W27" s="188"/>
      <c r="X27" s="189"/>
      <c r="Y27" s="189"/>
      <c r="Z27" s="189"/>
      <c r="AA27" s="189"/>
      <c r="AB27" s="189"/>
      <c r="AC27" s="189"/>
      <c r="AD27" s="189"/>
      <c r="AE27" s="189"/>
      <c r="AF27" s="189"/>
      <c r="AG27" s="189"/>
      <c r="AH27" s="189"/>
      <c r="AI27" s="189"/>
      <c r="AJ27" s="189"/>
      <c r="AK27" s="189"/>
      <c r="AL27" s="189"/>
      <c r="AM27" s="189"/>
      <c r="AN27" s="189"/>
      <c r="AO27" s="189"/>
      <c r="AP27" s="189"/>
      <c r="AQ27" s="189"/>
      <c r="AR27" s="190"/>
      <c r="AS27" s="88"/>
    </row>
    <row r="28" spans="1:45" ht="6.75" customHeight="1" x14ac:dyDescent="0.4">
      <c r="A28" s="178" t="s">
        <v>64</v>
      </c>
      <c r="B28" s="179"/>
      <c r="C28" s="147" t="s">
        <v>1115</v>
      </c>
      <c r="D28" s="148"/>
      <c r="E28" s="148"/>
      <c r="F28" s="148"/>
      <c r="G28" s="148"/>
      <c r="H28" s="148"/>
      <c r="I28" s="148"/>
      <c r="J28" s="148"/>
      <c r="K28" s="148"/>
      <c r="L28" s="148"/>
      <c r="M28" s="148"/>
      <c r="N28" s="148"/>
      <c r="O28" s="148"/>
      <c r="P28" s="148"/>
      <c r="Q28" s="148"/>
      <c r="R28" s="148"/>
      <c r="S28" s="148"/>
      <c r="T28" s="148"/>
      <c r="U28" s="148"/>
      <c r="V28" s="149"/>
      <c r="W28" s="182" t="s">
        <v>592</v>
      </c>
      <c r="X28" s="183"/>
      <c r="Y28" s="183"/>
      <c r="Z28" s="183"/>
      <c r="AA28" s="183"/>
      <c r="AB28" s="183"/>
      <c r="AC28" s="183"/>
      <c r="AD28" s="183"/>
      <c r="AE28" s="183"/>
      <c r="AF28" s="183"/>
      <c r="AG28" s="183"/>
      <c r="AH28" s="183"/>
      <c r="AI28" s="183"/>
      <c r="AJ28" s="183"/>
      <c r="AK28" s="183"/>
      <c r="AL28" s="183"/>
      <c r="AM28" s="183"/>
      <c r="AN28" s="183"/>
      <c r="AO28" s="183"/>
      <c r="AP28" s="183"/>
      <c r="AQ28" s="183"/>
      <c r="AR28" s="184"/>
      <c r="AS28" s="88"/>
    </row>
    <row r="29" spans="1:45" ht="15.75" customHeight="1" x14ac:dyDescent="0.4">
      <c r="A29" s="180"/>
      <c r="B29" s="181"/>
      <c r="C29" s="150"/>
      <c r="D29" s="107"/>
      <c r="E29" s="107"/>
      <c r="F29" s="107"/>
      <c r="G29" s="107"/>
      <c r="H29" s="107"/>
      <c r="I29" s="107"/>
      <c r="J29" s="107"/>
      <c r="K29" s="107"/>
      <c r="L29" s="107"/>
      <c r="M29" s="107"/>
      <c r="N29" s="107"/>
      <c r="O29" s="107"/>
      <c r="P29" s="107"/>
      <c r="Q29" s="107"/>
      <c r="R29" s="107"/>
      <c r="S29" s="107"/>
      <c r="T29" s="107"/>
      <c r="U29" s="107"/>
      <c r="V29" s="151"/>
      <c r="W29" s="185"/>
      <c r="X29" s="186"/>
      <c r="Y29" s="186"/>
      <c r="Z29" s="186"/>
      <c r="AA29" s="186"/>
      <c r="AB29" s="186"/>
      <c r="AC29" s="186"/>
      <c r="AD29" s="186"/>
      <c r="AE29" s="186"/>
      <c r="AF29" s="186"/>
      <c r="AG29" s="186"/>
      <c r="AH29" s="186"/>
      <c r="AI29" s="186"/>
      <c r="AJ29" s="186"/>
      <c r="AK29" s="186"/>
      <c r="AL29" s="186"/>
      <c r="AM29" s="186"/>
      <c r="AN29" s="186"/>
      <c r="AO29" s="186"/>
      <c r="AP29" s="186"/>
      <c r="AQ29" s="186"/>
      <c r="AR29" s="187"/>
      <c r="AS29" s="88"/>
    </row>
    <row r="30" spans="1:45" x14ac:dyDescent="0.4">
      <c r="A30" s="155"/>
      <c r="B30" s="156"/>
      <c r="C30" s="150"/>
      <c r="D30" s="107"/>
      <c r="E30" s="107"/>
      <c r="F30" s="107"/>
      <c r="G30" s="107"/>
      <c r="H30" s="107"/>
      <c r="I30" s="107"/>
      <c r="J30" s="107"/>
      <c r="K30" s="107"/>
      <c r="L30" s="107"/>
      <c r="M30" s="107"/>
      <c r="N30" s="107"/>
      <c r="O30" s="107"/>
      <c r="P30" s="107"/>
      <c r="Q30" s="107"/>
      <c r="R30" s="107"/>
      <c r="S30" s="107"/>
      <c r="T30" s="107"/>
      <c r="U30" s="107"/>
      <c r="V30" s="151"/>
      <c r="W30" s="185"/>
      <c r="X30" s="186"/>
      <c r="Y30" s="186"/>
      <c r="Z30" s="186"/>
      <c r="AA30" s="186"/>
      <c r="AB30" s="186"/>
      <c r="AC30" s="186"/>
      <c r="AD30" s="186"/>
      <c r="AE30" s="186"/>
      <c r="AF30" s="186"/>
      <c r="AG30" s="186"/>
      <c r="AH30" s="186"/>
      <c r="AI30" s="186"/>
      <c r="AJ30" s="186"/>
      <c r="AK30" s="186"/>
      <c r="AL30" s="186"/>
      <c r="AM30" s="186"/>
      <c r="AN30" s="186"/>
      <c r="AO30" s="186"/>
      <c r="AP30" s="186"/>
      <c r="AQ30" s="186"/>
      <c r="AR30" s="187"/>
      <c r="AS30" s="88"/>
    </row>
    <row r="31" spans="1:45" ht="15.75" customHeight="1" x14ac:dyDescent="0.4">
      <c r="A31" s="155"/>
      <c r="B31" s="156"/>
      <c r="C31" s="150"/>
      <c r="D31" s="107"/>
      <c r="E31" s="107"/>
      <c r="F31" s="107"/>
      <c r="G31" s="107"/>
      <c r="H31" s="107"/>
      <c r="I31" s="107"/>
      <c r="J31" s="107"/>
      <c r="K31" s="107"/>
      <c r="L31" s="107"/>
      <c r="M31" s="107"/>
      <c r="N31" s="107"/>
      <c r="O31" s="107"/>
      <c r="P31" s="107"/>
      <c r="Q31" s="107"/>
      <c r="R31" s="107"/>
      <c r="S31" s="107"/>
      <c r="T31" s="107"/>
      <c r="U31" s="107"/>
      <c r="V31" s="151"/>
      <c r="W31" s="185"/>
      <c r="X31" s="186"/>
      <c r="Y31" s="186"/>
      <c r="Z31" s="186"/>
      <c r="AA31" s="186"/>
      <c r="AB31" s="186"/>
      <c r="AC31" s="186"/>
      <c r="AD31" s="186"/>
      <c r="AE31" s="186"/>
      <c r="AF31" s="186"/>
      <c r="AG31" s="186"/>
      <c r="AH31" s="186"/>
      <c r="AI31" s="186"/>
      <c r="AJ31" s="186"/>
      <c r="AK31" s="186"/>
      <c r="AL31" s="186"/>
      <c r="AM31" s="186"/>
      <c r="AN31" s="186"/>
      <c r="AO31" s="186"/>
      <c r="AP31" s="186"/>
      <c r="AQ31" s="186"/>
      <c r="AR31" s="187"/>
      <c r="AS31" s="88"/>
    </row>
    <row r="32" spans="1:45" x14ac:dyDescent="0.4">
      <c r="A32" s="157"/>
      <c r="B32" s="158"/>
      <c r="C32" s="152"/>
      <c r="D32" s="153"/>
      <c r="E32" s="153"/>
      <c r="F32" s="153"/>
      <c r="G32" s="153"/>
      <c r="H32" s="153"/>
      <c r="I32" s="153"/>
      <c r="J32" s="153"/>
      <c r="K32" s="153"/>
      <c r="L32" s="153"/>
      <c r="M32" s="153"/>
      <c r="N32" s="153"/>
      <c r="O32" s="153"/>
      <c r="P32" s="153"/>
      <c r="Q32" s="153"/>
      <c r="R32" s="153"/>
      <c r="S32" s="153"/>
      <c r="T32" s="153"/>
      <c r="U32" s="153"/>
      <c r="V32" s="154"/>
      <c r="W32" s="188"/>
      <c r="X32" s="189"/>
      <c r="Y32" s="189"/>
      <c r="Z32" s="189"/>
      <c r="AA32" s="189"/>
      <c r="AB32" s="189"/>
      <c r="AC32" s="189"/>
      <c r="AD32" s="189"/>
      <c r="AE32" s="189"/>
      <c r="AF32" s="189"/>
      <c r="AG32" s="189"/>
      <c r="AH32" s="189"/>
      <c r="AI32" s="189"/>
      <c r="AJ32" s="189"/>
      <c r="AK32" s="189"/>
      <c r="AL32" s="189"/>
      <c r="AM32" s="189"/>
      <c r="AN32" s="189"/>
      <c r="AO32" s="189"/>
      <c r="AP32" s="189"/>
      <c r="AQ32" s="189"/>
      <c r="AR32" s="190"/>
      <c r="AS32" s="88"/>
    </row>
    <row r="33" spans="1:49" ht="6.75" customHeight="1" x14ac:dyDescent="0.4">
      <c r="A33" s="193" t="s">
        <v>65</v>
      </c>
      <c r="B33" s="194"/>
      <c r="C33" s="147" t="str">
        <f>"Building Cost Index for "&amp;AV33&amp;".   An index study/manual level study will be completed and"</f>
        <v>Building Cost Index for 2027.   An index study/manual level study will be completed and</v>
      </c>
      <c r="D33" s="159"/>
      <c r="E33" s="159"/>
      <c r="F33" s="159"/>
      <c r="G33" s="159"/>
      <c r="H33" s="159"/>
      <c r="I33" s="159"/>
      <c r="J33" s="159"/>
      <c r="K33" s="159"/>
      <c r="L33" s="159"/>
      <c r="M33" s="159"/>
      <c r="N33" s="159"/>
      <c r="O33" s="159"/>
      <c r="P33" s="159"/>
      <c r="Q33" s="159"/>
      <c r="R33" s="159"/>
      <c r="S33" s="159"/>
      <c r="T33" s="159"/>
      <c r="U33" s="159"/>
      <c r="V33" s="160"/>
      <c r="W33" s="182" t="s">
        <v>592</v>
      </c>
      <c r="X33" s="183"/>
      <c r="Y33" s="183"/>
      <c r="Z33" s="183"/>
      <c r="AA33" s="183"/>
      <c r="AB33" s="183"/>
      <c r="AC33" s="183"/>
      <c r="AD33" s="183"/>
      <c r="AE33" s="183"/>
      <c r="AF33" s="183"/>
      <c r="AG33" s="183"/>
      <c r="AH33" s="183"/>
      <c r="AI33" s="183"/>
      <c r="AJ33" s="183"/>
      <c r="AK33" s="183"/>
      <c r="AL33" s="183"/>
      <c r="AM33" s="183"/>
      <c r="AN33" s="183"/>
      <c r="AO33" s="183"/>
      <c r="AP33" s="183"/>
      <c r="AQ33" s="183"/>
      <c r="AR33" s="184"/>
      <c r="AS33" s="88"/>
      <c r="AV33" s="3" t="str">
        <f>RIGHT('Page 1'!B6,4)</f>
        <v>2027</v>
      </c>
      <c r="AW33" s="3" t="str">
        <f>LEFT('Page 1'!B6,4)</f>
        <v>2026</v>
      </c>
    </row>
    <row r="34" spans="1:49" x14ac:dyDescent="0.4">
      <c r="A34" s="195"/>
      <c r="B34" s="196"/>
      <c r="C34" s="161"/>
      <c r="D34" s="162"/>
      <c r="E34" s="162"/>
      <c r="F34" s="162"/>
      <c r="G34" s="162"/>
      <c r="H34" s="162"/>
      <c r="I34" s="162"/>
      <c r="J34" s="162"/>
      <c r="K34" s="162"/>
      <c r="L34" s="162"/>
      <c r="M34" s="162"/>
      <c r="N34" s="162"/>
      <c r="O34" s="162"/>
      <c r="P34" s="162"/>
      <c r="Q34" s="162"/>
      <c r="R34" s="162"/>
      <c r="S34" s="162"/>
      <c r="T34" s="162"/>
      <c r="U34" s="162"/>
      <c r="V34" s="163"/>
      <c r="W34" s="185"/>
      <c r="X34" s="186"/>
      <c r="Y34" s="186"/>
      <c r="Z34" s="186"/>
      <c r="AA34" s="186"/>
      <c r="AB34" s="186"/>
      <c r="AC34" s="186"/>
      <c r="AD34" s="186"/>
      <c r="AE34" s="186"/>
      <c r="AF34" s="186"/>
      <c r="AG34" s="186"/>
      <c r="AH34" s="186"/>
      <c r="AI34" s="186"/>
      <c r="AJ34" s="186"/>
      <c r="AK34" s="186"/>
      <c r="AL34" s="186"/>
      <c r="AM34" s="186"/>
      <c r="AN34" s="186"/>
      <c r="AO34" s="186"/>
      <c r="AP34" s="186"/>
      <c r="AQ34" s="186"/>
      <c r="AR34" s="187"/>
      <c r="AS34" s="88"/>
    </row>
    <row r="35" spans="1:49" ht="9" customHeight="1" x14ac:dyDescent="0.4">
      <c r="A35" s="155"/>
      <c r="B35" s="156"/>
      <c r="C35" s="161"/>
      <c r="D35" s="162"/>
      <c r="E35" s="162"/>
      <c r="F35" s="162"/>
      <c r="G35" s="162"/>
      <c r="H35" s="162"/>
      <c r="I35" s="162"/>
      <c r="J35" s="162"/>
      <c r="K35" s="162"/>
      <c r="L35" s="162"/>
      <c r="M35" s="162"/>
      <c r="N35" s="162"/>
      <c r="O35" s="162"/>
      <c r="P35" s="162"/>
      <c r="Q35" s="162"/>
      <c r="R35" s="162"/>
      <c r="S35" s="162"/>
      <c r="T35" s="162"/>
      <c r="U35" s="162"/>
      <c r="V35" s="163"/>
      <c r="W35" s="185"/>
      <c r="X35" s="186"/>
      <c r="Y35" s="186"/>
      <c r="Z35" s="186"/>
      <c r="AA35" s="186"/>
      <c r="AB35" s="186"/>
      <c r="AC35" s="186"/>
      <c r="AD35" s="186"/>
      <c r="AE35" s="186"/>
      <c r="AF35" s="186"/>
      <c r="AG35" s="186"/>
      <c r="AH35" s="186"/>
      <c r="AI35" s="186"/>
      <c r="AJ35" s="186"/>
      <c r="AK35" s="186"/>
      <c r="AL35" s="186"/>
      <c r="AM35" s="186"/>
      <c r="AN35" s="186"/>
      <c r="AO35" s="186"/>
      <c r="AP35" s="186"/>
      <c r="AQ35" s="186"/>
      <c r="AR35" s="187"/>
      <c r="AS35" s="88"/>
    </row>
    <row r="36" spans="1:49" x14ac:dyDescent="0.4">
      <c r="A36" s="155"/>
      <c r="B36" s="156"/>
      <c r="C36" s="138" t="s">
        <v>756</v>
      </c>
      <c r="D36" s="145"/>
      <c r="E36" s="145"/>
      <c r="F36" s="145"/>
      <c r="G36" s="145"/>
      <c r="H36" s="145"/>
      <c r="I36" s="145"/>
      <c r="J36" s="145"/>
      <c r="K36" s="145"/>
      <c r="L36" s="145"/>
      <c r="M36" s="145"/>
      <c r="N36" s="145"/>
      <c r="O36" s="143">
        <v>8</v>
      </c>
      <c r="P36" s="144"/>
      <c r="Q36" s="43" t="s">
        <v>755</v>
      </c>
      <c r="R36" s="143">
        <v>30</v>
      </c>
      <c r="S36" s="143"/>
      <c r="T36" s="43" t="s">
        <v>755</v>
      </c>
      <c r="U36" s="143">
        <v>2026</v>
      </c>
      <c r="V36" s="146"/>
      <c r="W36" s="185"/>
      <c r="X36" s="186"/>
      <c r="Y36" s="186"/>
      <c r="Z36" s="186"/>
      <c r="AA36" s="186"/>
      <c r="AB36" s="186"/>
      <c r="AC36" s="186"/>
      <c r="AD36" s="186"/>
      <c r="AE36" s="186"/>
      <c r="AF36" s="186"/>
      <c r="AG36" s="186"/>
      <c r="AH36" s="186"/>
      <c r="AI36" s="186"/>
      <c r="AJ36" s="186"/>
      <c r="AK36" s="186"/>
      <c r="AL36" s="186"/>
      <c r="AM36" s="186"/>
      <c r="AN36" s="186"/>
      <c r="AO36" s="186"/>
      <c r="AP36" s="186"/>
      <c r="AQ36" s="186"/>
      <c r="AR36" s="187"/>
      <c r="AS36" s="88"/>
    </row>
    <row r="37" spans="1:49" ht="15.75" customHeight="1" x14ac:dyDescent="0.4">
      <c r="A37" s="155"/>
      <c r="B37" s="156"/>
      <c r="C37" s="138" t="str">
        <f>"for their review and approval.  The study will include PRC copies of all index samples."</f>
        <v>for their review and approval.  The study will include PRC copies of all index samples.</v>
      </c>
      <c r="D37" s="106"/>
      <c r="E37" s="106"/>
      <c r="F37" s="106"/>
      <c r="G37" s="106"/>
      <c r="H37" s="106"/>
      <c r="I37" s="106"/>
      <c r="J37" s="106"/>
      <c r="K37" s="106"/>
      <c r="L37" s="106"/>
      <c r="M37" s="106"/>
      <c r="N37" s="106"/>
      <c r="O37" s="106"/>
      <c r="P37" s="106"/>
      <c r="Q37" s="106"/>
      <c r="R37" s="106"/>
      <c r="S37" s="106"/>
      <c r="T37" s="106"/>
      <c r="U37" s="106"/>
      <c r="V37" s="139"/>
      <c r="W37" s="185"/>
      <c r="X37" s="186"/>
      <c r="Y37" s="186"/>
      <c r="Z37" s="186"/>
      <c r="AA37" s="186"/>
      <c r="AB37" s="186"/>
      <c r="AC37" s="186"/>
      <c r="AD37" s="186"/>
      <c r="AE37" s="186"/>
      <c r="AF37" s="186"/>
      <c r="AG37" s="186"/>
      <c r="AH37" s="186"/>
      <c r="AI37" s="186"/>
      <c r="AJ37" s="186"/>
      <c r="AK37" s="186"/>
      <c r="AL37" s="186"/>
      <c r="AM37" s="186"/>
      <c r="AN37" s="186"/>
      <c r="AO37" s="186"/>
      <c r="AP37" s="186"/>
      <c r="AQ37" s="186"/>
      <c r="AR37" s="187"/>
      <c r="AS37" s="88"/>
    </row>
    <row r="38" spans="1:49" x14ac:dyDescent="0.4">
      <c r="A38" s="157"/>
      <c r="B38" s="158"/>
      <c r="C38" s="140"/>
      <c r="D38" s="141"/>
      <c r="E38" s="141"/>
      <c r="F38" s="141"/>
      <c r="G38" s="141"/>
      <c r="H38" s="141"/>
      <c r="I38" s="141"/>
      <c r="J38" s="141"/>
      <c r="K38" s="141"/>
      <c r="L38" s="141"/>
      <c r="M38" s="141"/>
      <c r="N38" s="141"/>
      <c r="O38" s="141"/>
      <c r="P38" s="141"/>
      <c r="Q38" s="141"/>
      <c r="R38" s="141"/>
      <c r="S38" s="141"/>
      <c r="T38" s="141"/>
      <c r="U38" s="141"/>
      <c r="V38" s="142"/>
      <c r="W38" s="188"/>
      <c r="X38" s="189"/>
      <c r="Y38" s="189"/>
      <c r="Z38" s="189"/>
      <c r="AA38" s="189"/>
      <c r="AB38" s="189"/>
      <c r="AC38" s="189"/>
      <c r="AD38" s="189"/>
      <c r="AE38" s="189"/>
      <c r="AF38" s="189"/>
      <c r="AG38" s="189"/>
      <c r="AH38" s="189"/>
      <c r="AI38" s="189"/>
      <c r="AJ38" s="189"/>
      <c r="AK38" s="189"/>
      <c r="AL38" s="189"/>
      <c r="AM38" s="189"/>
      <c r="AN38" s="189"/>
      <c r="AO38" s="189"/>
      <c r="AP38" s="189"/>
      <c r="AQ38" s="189"/>
      <c r="AR38" s="190"/>
      <c r="AS38" s="88"/>
    </row>
    <row r="39" spans="1:49" ht="6.75" customHeight="1" x14ac:dyDescent="0.4">
      <c r="A39" s="197" t="s">
        <v>45</v>
      </c>
      <c r="B39" s="198"/>
      <c r="C39" s="222" t="s">
        <v>757</v>
      </c>
      <c r="D39" s="223"/>
      <c r="E39" s="223"/>
      <c r="F39" s="223"/>
      <c r="G39" s="223"/>
      <c r="H39" s="223"/>
      <c r="I39" s="223"/>
      <c r="J39" s="223"/>
      <c r="K39" s="223"/>
      <c r="L39" s="223"/>
      <c r="M39" s="223"/>
      <c r="N39" s="223"/>
      <c r="O39" s="223"/>
      <c r="P39" s="223"/>
      <c r="Q39" s="223"/>
      <c r="R39" s="223"/>
      <c r="S39" s="223"/>
      <c r="T39" s="223"/>
      <c r="U39" s="223"/>
      <c r="V39" s="224"/>
      <c r="W39" s="182" t="s">
        <v>592</v>
      </c>
      <c r="X39" s="183"/>
      <c r="Y39" s="183"/>
      <c r="Z39" s="183"/>
      <c r="AA39" s="183"/>
      <c r="AB39" s="183"/>
      <c r="AC39" s="183"/>
      <c r="AD39" s="183"/>
      <c r="AE39" s="183"/>
      <c r="AF39" s="183"/>
      <c r="AG39" s="183"/>
      <c r="AH39" s="183"/>
      <c r="AI39" s="183"/>
      <c r="AJ39" s="183"/>
      <c r="AK39" s="183"/>
      <c r="AL39" s="183"/>
      <c r="AM39" s="183"/>
      <c r="AN39" s="183"/>
      <c r="AO39" s="183"/>
      <c r="AP39" s="183"/>
      <c r="AQ39" s="183"/>
      <c r="AR39" s="184"/>
      <c r="AS39" s="88"/>
    </row>
    <row r="40" spans="1:49" x14ac:dyDescent="0.4">
      <c r="A40" s="199"/>
      <c r="B40" s="200"/>
      <c r="C40" s="220"/>
      <c r="D40" s="145"/>
      <c r="E40" s="145"/>
      <c r="F40" s="145"/>
      <c r="G40" s="145"/>
      <c r="H40" s="145"/>
      <c r="I40" s="145"/>
      <c r="J40" s="145"/>
      <c r="K40" s="145"/>
      <c r="L40" s="145"/>
      <c r="M40" s="145"/>
      <c r="N40" s="145"/>
      <c r="O40" s="145"/>
      <c r="P40" s="145"/>
      <c r="Q40" s="145"/>
      <c r="R40" s="145"/>
      <c r="S40" s="145"/>
      <c r="T40" s="145"/>
      <c r="U40" s="145"/>
      <c r="V40" s="219"/>
      <c r="W40" s="185"/>
      <c r="X40" s="186"/>
      <c r="Y40" s="186"/>
      <c r="Z40" s="186"/>
      <c r="AA40" s="186"/>
      <c r="AB40" s="186"/>
      <c r="AC40" s="186"/>
      <c r="AD40" s="186"/>
      <c r="AE40" s="186"/>
      <c r="AF40" s="186"/>
      <c r="AG40" s="186"/>
      <c r="AH40" s="186"/>
      <c r="AI40" s="186"/>
      <c r="AJ40" s="186"/>
      <c r="AK40" s="186"/>
      <c r="AL40" s="186"/>
      <c r="AM40" s="186"/>
      <c r="AN40" s="186"/>
      <c r="AO40" s="186"/>
      <c r="AP40" s="186"/>
      <c r="AQ40" s="186"/>
      <c r="AR40" s="187"/>
      <c r="AS40" s="88"/>
    </row>
    <row r="41" spans="1:49" ht="15.75" customHeight="1" x14ac:dyDescent="0.4">
      <c r="A41" s="155"/>
      <c r="B41" s="156"/>
      <c r="C41" s="138" t="s">
        <v>756</v>
      </c>
      <c r="D41" s="145"/>
      <c r="E41" s="145"/>
      <c r="F41" s="145"/>
      <c r="G41" s="145"/>
      <c r="H41" s="145"/>
      <c r="I41" s="145"/>
      <c r="J41" s="145"/>
      <c r="K41" s="145"/>
      <c r="L41" s="145"/>
      <c r="M41" s="145"/>
      <c r="N41" s="145"/>
      <c r="O41" s="143">
        <v>8</v>
      </c>
      <c r="P41" s="144"/>
      <c r="Q41" s="43" t="s">
        <v>755</v>
      </c>
      <c r="R41" s="143">
        <v>30</v>
      </c>
      <c r="S41" s="143"/>
      <c r="T41" s="43" t="s">
        <v>755</v>
      </c>
      <c r="U41" s="143">
        <v>2026</v>
      </c>
      <c r="V41" s="146"/>
      <c r="W41" s="185"/>
      <c r="X41" s="186"/>
      <c r="Y41" s="186"/>
      <c r="Z41" s="186"/>
      <c r="AA41" s="186"/>
      <c r="AB41" s="186"/>
      <c r="AC41" s="186"/>
      <c r="AD41" s="186"/>
      <c r="AE41" s="186"/>
      <c r="AF41" s="186"/>
      <c r="AG41" s="186"/>
      <c r="AH41" s="186"/>
      <c r="AI41" s="186"/>
      <c r="AJ41" s="186"/>
      <c r="AK41" s="186"/>
      <c r="AL41" s="186"/>
      <c r="AM41" s="186"/>
      <c r="AN41" s="186"/>
      <c r="AO41" s="186"/>
      <c r="AP41" s="186"/>
      <c r="AQ41" s="186"/>
      <c r="AR41" s="187"/>
      <c r="AS41" s="88"/>
    </row>
    <row r="42" spans="1:49" x14ac:dyDescent="0.4">
      <c r="A42" s="155"/>
      <c r="B42" s="156"/>
      <c r="C42" s="138" t="s">
        <v>758</v>
      </c>
      <c r="D42" s="145"/>
      <c r="E42" s="145"/>
      <c r="F42" s="145"/>
      <c r="G42" s="145"/>
      <c r="H42" s="145"/>
      <c r="I42" s="145"/>
      <c r="J42" s="145"/>
      <c r="K42" s="145"/>
      <c r="L42" s="145"/>
      <c r="M42" s="145"/>
      <c r="N42" s="145"/>
      <c r="O42" s="145"/>
      <c r="P42" s="145"/>
      <c r="Q42" s="145"/>
      <c r="R42" s="145"/>
      <c r="S42" s="145"/>
      <c r="T42" s="145"/>
      <c r="U42" s="145"/>
      <c r="V42" s="219"/>
      <c r="W42" s="185"/>
      <c r="X42" s="186"/>
      <c r="Y42" s="186"/>
      <c r="Z42" s="186"/>
      <c r="AA42" s="186"/>
      <c r="AB42" s="186"/>
      <c r="AC42" s="186"/>
      <c r="AD42" s="186"/>
      <c r="AE42" s="186"/>
      <c r="AF42" s="186"/>
      <c r="AG42" s="186"/>
      <c r="AH42" s="186"/>
      <c r="AI42" s="186"/>
      <c r="AJ42" s="186"/>
      <c r="AK42" s="186"/>
      <c r="AL42" s="186"/>
      <c r="AM42" s="186"/>
      <c r="AN42" s="186"/>
      <c r="AO42" s="186"/>
      <c r="AP42" s="186"/>
      <c r="AQ42" s="186"/>
      <c r="AR42" s="187"/>
      <c r="AS42" s="88"/>
    </row>
    <row r="43" spans="1:49" ht="15.75" customHeight="1" x14ac:dyDescent="0.4">
      <c r="A43" s="155"/>
      <c r="B43" s="156"/>
      <c r="C43" s="220"/>
      <c r="D43" s="145"/>
      <c r="E43" s="145"/>
      <c r="F43" s="145"/>
      <c r="G43" s="145"/>
      <c r="H43" s="145"/>
      <c r="I43" s="145"/>
      <c r="J43" s="145"/>
      <c r="K43" s="145"/>
      <c r="L43" s="145"/>
      <c r="M43" s="145"/>
      <c r="N43" s="145"/>
      <c r="O43" s="145"/>
      <c r="P43" s="145"/>
      <c r="Q43" s="145"/>
      <c r="R43" s="145"/>
      <c r="S43" s="145"/>
      <c r="T43" s="145"/>
      <c r="U43" s="145"/>
      <c r="V43" s="219"/>
      <c r="W43" s="185"/>
      <c r="X43" s="186"/>
      <c r="Y43" s="186"/>
      <c r="Z43" s="186"/>
      <c r="AA43" s="186"/>
      <c r="AB43" s="186"/>
      <c r="AC43" s="186"/>
      <c r="AD43" s="186"/>
      <c r="AE43" s="186"/>
      <c r="AF43" s="186"/>
      <c r="AG43" s="186"/>
      <c r="AH43" s="186"/>
      <c r="AI43" s="186"/>
      <c r="AJ43" s="186"/>
      <c r="AK43" s="186"/>
      <c r="AL43" s="186"/>
      <c r="AM43" s="186"/>
      <c r="AN43" s="186"/>
      <c r="AO43" s="186"/>
      <c r="AP43" s="186"/>
      <c r="AQ43" s="186"/>
      <c r="AR43" s="187"/>
      <c r="AS43" s="88"/>
    </row>
    <row r="44" spans="1:49" customFormat="1" ht="15.75" customHeight="1" x14ac:dyDescent="0.4">
      <c r="A44" s="192"/>
      <c r="B44" s="201"/>
      <c r="C44" s="205"/>
      <c r="D44" s="221"/>
      <c r="E44" s="221"/>
      <c r="F44" s="221"/>
      <c r="G44" s="221"/>
      <c r="H44" s="221"/>
      <c r="I44" s="221"/>
      <c r="J44" s="221"/>
      <c r="K44" s="221"/>
      <c r="L44" s="221"/>
      <c r="M44" s="221"/>
      <c r="N44" s="221"/>
      <c r="O44" s="221"/>
      <c r="P44" s="221"/>
      <c r="Q44" s="221"/>
      <c r="R44" s="221"/>
      <c r="S44" s="221"/>
      <c r="T44" s="221"/>
      <c r="U44" s="221"/>
      <c r="V44" s="206"/>
      <c r="W44" s="188"/>
      <c r="X44" s="189"/>
      <c r="Y44" s="189"/>
      <c r="Z44" s="189"/>
      <c r="AA44" s="189"/>
      <c r="AB44" s="189"/>
      <c r="AC44" s="189"/>
      <c r="AD44" s="189"/>
      <c r="AE44" s="189"/>
      <c r="AF44" s="189"/>
      <c r="AG44" s="189"/>
      <c r="AH44" s="189"/>
      <c r="AI44" s="189"/>
      <c r="AJ44" s="189"/>
      <c r="AK44" s="189"/>
      <c r="AL44" s="189"/>
      <c r="AM44" s="189"/>
      <c r="AN44" s="189"/>
      <c r="AO44" s="189"/>
      <c r="AP44" s="189"/>
      <c r="AQ44" s="189"/>
      <c r="AR44" s="190"/>
      <c r="AS44" s="94"/>
    </row>
    <row r="45" spans="1:49" customFormat="1" ht="14.6" x14ac:dyDescent="0.4">
      <c r="A45" s="99">
        <v>5</v>
      </c>
      <c r="B45" s="99"/>
      <c r="C45" s="99"/>
      <c r="D45" s="99"/>
      <c r="E45" s="99"/>
      <c r="F45" s="99"/>
      <c r="G45" s="99"/>
      <c r="H45" s="99"/>
      <c r="I45" s="99"/>
      <c r="J45" s="99"/>
      <c r="K45" s="99"/>
      <c r="L45" s="99"/>
      <c r="M45" s="99"/>
      <c r="N45" s="99"/>
      <c r="O45" s="99"/>
      <c r="P45" s="99"/>
      <c r="Q45" s="99"/>
      <c r="R45" s="99"/>
      <c r="S45" s="99"/>
      <c r="T45" s="99"/>
      <c r="U45" s="99"/>
      <c r="V45" s="99"/>
      <c r="W45" s="99"/>
      <c r="X45" s="99"/>
      <c r="Y45" s="99"/>
      <c r="Z45" s="99"/>
      <c r="AA45" s="99"/>
      <c r="AB45" s="99"/>
      <c r="AC45" s="99"/>
      <c r="AD45" s="99"/>
      <c r="AE45" s="99"/>
      <c r="AF45" s="99"/>
      <c r="AG45" s="99"/>
      <c r="AH45" s="99"/>
      <c r="AI45" s="99"/>
      <c r="AJ45" s="99"/>
      <c r="AK45" s="99"/>
      <c r="AL45" s="99"/>
      <c r="AM45" s="99"/>
      <c r="AN45" s="99"/>
      <c r="AO45" s="99"/>
      <c r="AP45" s="99"/>
      <c r="AQ45" s="99"/>
      <c r="AR45" s="99"/>
      <c r="AS45" s="99"/>
    </row>
    <row r="46" spans="1:49" x14ac:dyDescent="0.4">
      <c r="A46" s="94"/>
      <c r="B46" s="94"/>
      <c r="C46" s="94"/>
      <c r="D46" s="94"/>
      <c r="E46" s="94"/>
      <c r="F46" s="94"/>
      <c r="G46" s="94"/>
      <c r="H46" s="94"/>
      <c r="I46" s="94"/>
      <c r="J46" s="94"/>
      <c r="K46" s="94"/>
      <c r="L46" s="94"/>
      <c r="M46" s="94"/>
      <c r="N46" s="94"/>
      <c r="O46" s="94"/>
      <c r="P46" s="94"/>
      <c r="Q46" s="94"/>
      <c r="R46" s="94"/>
      <c r="S46" s="94"/>
      <c r="T46" s="94"/>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row>
    <row r="47" spans="1:49" x14ac:dyDescent="0.4"/>
  </sheetData>
  <sheetProtection sheet="1" objects="1" scenarios="1" selectLockedCells="1" selectUnlockedCells="1"/>
  <mergeCells count="50">
    <mergeCell ref="C42:V44"/>
    <mergeCell ref="C39:V40"/>
    <mergeCell ref="C41:N41"/>
    <mergeCell ref="O41:P41"/>
    <mergeCell ref="R41:S41"/>
    <mergeCell ref="U41:V41"/>
    <mergeCell ref="A45:AS46"/>
    <mergeCell ref="A39:B40"/>
    <mergeCell ref="W39:AR44"/>
    <mergeCell ref="A41:B44"/>
    <mergeCell ref="AS1:AS44"/>
    <mergeCell ref="W1:AI1"/>
    <mergeCell ref="C16:V23"/>
    <mergeCell ref="W16:AR23"/>
    <mergeCell ref="A18:B23"/>
    <mergeCell ref="W8:AR9"/>
    <mergeCell ref="A1:V1"/>
    <mergeCell ref="AJ1:AR1"/>
    <mergeCell ref="A2:AR3"/>
    <mergeCell ref="A4:AR5"/>
    <mergeCell ref="A8:B9"/>
    <mergeCell ref="C8:V9"/>
    <mergeCell ref="A6:V7"/>
    <mergeCell ref="W6:AR7"/>
    <mergeCell ref="A10:B11"/>
    <mergeCell ref="W33:AR38"/>
    <mergeCell ref="A35:B38"/>
    <mergeCell ref="A16:B17"/>
    <mergeCell ref="C15:V15"/>
    <mergeCell ref="A12:B15"/>
    <mergeCell ref="W10:AR15"/>
    <mergeCell ref="W28:AR32"/>
    <mergeCell ref="A24:B25"/>
    <mergeCell ref="C24:V27"/>
    <mergeCell ref="A26:B27"/>
    <mergeCell ref="W24:AR27"/>
    <mergeCell ref="A33:B34"/>
    <mergeCell ref="A28:B29"/>
    <mergeCell ref="C28:V32"/>
    <mergeCell ref="A30:B32"/>
    <mergeCell ref="C33:V35"/>
    <mergeCell ref="C10:V13"/>
    <mergeCell ref="N14:V14"/>
    <mergeCell ref="C14:J14"/>
    <mergeCell ref="K14:M14"/>
    <mergeCell ref="C37:V38"/>
    <mergeCell ref="O36:P36"/>
    <mergeCell ref="C36:N36"/>
    <mergeCell ref="R36:S36"/>
    <mergeCell ref="U36:V36"/>
  </mergeCells>
  <pageMargins left="0.5" right="0.25" top="0.75" bottom="0.75" header="0.3" footer="0.3"/>
  <pageSetup scale="92"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E62"/>
  <sheetViews>
    <sheetView zoomScaleNormal="100" zoomScaleSheetLayoutView="100" workbookViewId="0">
      <selection activeCell="W50" sqref="W50:AR59"/>
    </sheetView>
  </sheetViews>
  <sheetFormatPr defaultColWidth="0" defaultRowHeight="15.45" zeroHeight="1" x14ac:dyDescent="0.4"/>
  <cols>
    <col min="1" max="44" width="2.84375" style="3" customWidth="1"/>
    <col min="45" max="45" width="1.3046875" style="3" customWidth="1"/>
    <col min="46" max="16384" width="1.53515625" style="3" hidden="1"/>
  </cols>
  <sheetData>
    <row r="1" spans="1:45" x14ac:dyDescent="0.4">
      <c r="A1" s="86" t="str">
        <f>'Page 1'!B11</f>
        <v>Gasconade County</v>
      </c>
      <c r="B1" s="86"/>
      <c r="C1" s="86"/>
      <c r="D1" s="86"/>
      <c r="E1" s="86"/>
      <c r="F1" s="86"/>
      <c r="G1" s="86"/>
      <c r="H1" s="86"/>
      <c r="I1" s="86"/>
      <c r="J1" s="86"/>
      <c r="K1" s="86"/>
      <c r="L1" s="86"/>
      <c r="M1" s="86"/>
      <c r="N1" s="86"/>
      <c r="O1" s="86"/>
      <c r="P1" s="86"/>
      <c r="Q1" s="86"/>
      <c r="R1" s="86"/>
      <c r="S1" s="86"/>
      <c r="T1" s="86"/>
      <c r="U1" s="86"/>
      <c r="V1" s="86"/>
      <c r="W1" s="87" t="s">
        <v>13</v>
      </c>
      <c r="X1" s="88"/>
      <c r="Y1" s="88"/>
      <c r="Z1" s="88"/>
      <c r="AA1" s="88"/>
      <c r="AB1" s="88"/>
      <c r="AC1" s="88"/>
      <c r="AD1" s="88"/>
      <c r="AE1" s="88"/>
      <c r="AF1" s="88"/>
      <c r="AG1" s="88"/>
      <c r="AH1" s="88"/>
      <c r="AI1" s="88"/>
      <c r="AJ1" s="124"/>
      <c r="AK1" s="124"/>
      <c r="AL1" s="124"/>
      <c r="AM1" s="124"/>
      <c r="AN1" s="124"/>
      <c r="AO1" s="124"/>
      <c r="AP1" s="124"/>
      <c r="AQ1" s="124"/>
      <c r="AR1" s="124"/>
      <c r="AS1" s="88"/>
    </row>
    <row r="2" spans="1:45" x14ac:dyDescent="0.4">
      <c r="A2" s="28"/>
      <c r="B2" s="28"/>
      <c r="C2" s="28"/>
      <c r="D2" s="28"/>
      <c r="E2" s="28"/>
      <c r="F2" s="28"/>
      <c r="G2" s="28"/>
      <c r="H2" s="28"/>
      <c r="I2" s="28"/>
      <c r="J2" s="28"/>
      <c r="K2" s="28"/>
      <c r="L2" s="28"/>
      <c r="M2" s="28"/>
      <c r="N2" s="28"/>
      <c r="O2" s="28"/>
      <c r="P2" s="28"/>
      <c r="Q2" s="28"/>
      <c r="R2" s="28"/>
      <c r="S2" s="28"/>
      <c r="T2" s="28"/>
      <c r="U2" s="28"/>
      <c r="V2" s="28"/>
      <c r="W2" s="6"/>
      <c r="AJ2" s="83"/>
      <c r="AK2" s="83"/>
      <c r="AL2" s="83"/>
      <c r="AM2" s="83"/>
      <c r="AN2" s="83"/>
      <c r="AO2" s="83"/>
      <c r="AP2" s="83"/>
      <c r="AQ2" s="83"/>
      <c r="AR2" s="83"/>
      <c r="AS2" s="88"/>
    </row>
    <row r="3" spans="1:45" x14ac:dyDescent="0.4">
      <c r="A3" s="213" t="s">
        <v>33</v>
      </c>
      <c r="B3" s="213"/>
      <c r="C3" s="213"/>
      <c r="D3" s="213"/>
      <c r="E3" s="213"/>
      <c r="F3" s="213"/>
      <c r="G3" s="213"/>
      <c r="H3" s="213"/>
      <c r="I3" s="213"/>
      <c r="J3" s="213"/>
      <c r="K3" s="213"/>
      <c r="L3" s="213"/>
      <c r="M3" s="213"/>
      <c r="N3" s="213"/>
      <c r="O3" s="213"/>
      <c r="P3" s="213"/>
      <c r="Q3" s="213"/>
      <c r="R3" s="213"/>
      <c r="S3" s="213"/>
      <c r="T3" s="213"/>
      <c r="U3" s="213"/>
      <c r="V3" s="213"/>
      <c r="W3" s="213"/>
      <c r="X3" s="213"/>
      <c r="Y3" s="213"/>
      <c r="Z3" s="213"/>
      <c r="AA3" s="213"/>
      <c r="AB3" s="213"/>
      <c r="AC3" s="213"/>
      <c r="AD3" s="213"/>
      <c r="AE3" s="213"/>
      <c r="AF3" s="213"/>
      <c r="AG3" s="213"/>
      <c r="AH3" s="213"/>
      <c r="AI3" s="213"/>
      <c r="AJ3" s="214"/>
      <c r="AK3" s="214"/>
      <c r="AL3" s="214"/>
      <c r="AM3" s="214"/>
      <c r="AN3" s="214"/>
      <c r="AO3" s="214"/>
      <c r="AP3" s="214"/>
      <c r="AQ3" s="214"/>
      <c r="AR3" s="214"/>
      <c r="AS3" s="88"/>
    </row>
    <row r="4" spans="1:45" x14ac:dyDescent="0.4">
      <c r="A4" s="213"/>
      <c r="B4" s="213"/>
      <c r="C4" s="213"/>
      <c r="D4" s="213"/>
      <c r="E4" s="213"/>
      <c r="F4" s="213"/>
      <c r="G4" s="213"/>
      <c r="H4" s="213"/>
      <c r="I4" s="213"/>
      <c r="J4" s="213"/>
      <c r="K4" s="213"/>
      <c r="L4" s="213"/>
      <c r="M4" s="213"/>
      <c r="N4" s="213"/>
      <c r="O4" s="213"/>
      <c r="P4" s="213"/>
      <c r="Q4" s="213"/>
      <c r="R4" s="213"/>
      <c r="S4" s="213"/>
      <c r="T4" s="213"/>
      <c r="U4" s="213"/>
      <c r="V4" s="213"/>
      <c r="W4" s="213"/>
      <c r="X4" s="213"/>
      <c r="Y4" s="213"/>
      <c r="Z4" s="213"/>
      <c r="AA4" s="213"/>
      <c r="AB4" s="213"/>
      <c r="AC4" s="213"/>
      <c r="AD4" s="213"/>
      <c r="AE4" s="213"/>
      <c r="AF4" s="213"/>
      <c r="AG4" s="213"/>
      <c r="AH4" s="213"/>
      <c r="AI4" s="213"/>
      <c r="AJ4" s="214"/>
      <c r="AK4" s="214"/>
      <c r="AL4" s="214"/>
      <c r="AM4" s="214"/>
      <c r="AN4" s="214"/>
      <c r="AO4" s="214"/>
      <c r="AP4" s="214"/>
      <c r="AQ4" s="214"/>
      <c r="AR4" s="214"/>
      <c r="AS4" s="88"/>
    </row>
    <row r="5" spans="1:45" ht="19.75" x14ac:dyDescent="0.4">
      <c r="A5" s="80"/>
      <c r="B5" s="80"/>
      <c r="C5" s="80"/>
      <c r="D5" s="80"/>
      <c r="E5" s="80"/>
      <c r="F5" s="80"/>
      <c r="G5" s="80"/>
      <c r="H5" s="80"/>
      <c r="I5" s="80"/>
      <c r="J5" s="80"/>
      <c r="K5" s="80"/>
      <c r="L5" s="80"/>
      <c r="M5" s="80"/>
      <c r="N5" s="80"/>
      <c r="O5" s="80"/>
      <c r="P5" s="80"/>
      <c r="Q5" s="80"/>
      <c r="R5" s="80"/>
      <c r="S5" s="80"/>
      <c r="T5" s="80"/>
      <c r="U5" s="80"/>
      <c r="V5" s="80"/>
      <c r="W5" s="80"/>
      <c r="X5" s="80"/>
      <c r="Y5" s="80"/>
      <c r="Z5" s="80"/>
      <c r="AA5" s="80"/>
      <c r="AB5" s="80"/>
      <c r="AC5" s="80"/>
      <c r="AD5" s="80"/>
      <c r="AE5" s="80"/>
      <c r="AF5" s="80"/>
      <c r="AG5" s="80"/>
      <c r="AH5" s="80"/>
      <c r="AI5" s="80"/>
      <c r="AJ5" s="81"/>
      <c r="AK5" s="81"/>
      <c r="AL5" s="81"/>
      <c r="AM5" s="81"/>
      <c r="AN5" s="81"/>
      <c r="AO5" s="81"/>
      <c r="AP5" s="81"/>
      <c r="AQ5" s="81"/>
      <c r="AR5" s="81"/>
      <c r="AS5" s="88"/>
    </row>
    <row r="6" spans="1:45" x14ac:dyDescent="0.4">
      <c r="A6" s="213" t="s">
        <v>34</v>
      </c>
      <c r="B6" s="213"/>
      <c r="C6" s="213"/>
      <c r="D6" s="213"/>
      <c r="E6" s="213"/>
      <c r="F6" s="213"/>
      <c r="G6" s="213"/>
      <c r="H6" s="213"/>
      <c r="I6" s="213"/>
      <c r="J6" s="213"/>
      <c r="K6" s="213"/>
      <c r="L6" s="213"/>
      <c r="M6" s="213"/>
      <c r="N6" s="213"/>
      <c r="O6" s="213"/>
      <c r="P6" s="213"/>
      <c r="Q6" s="213"/>
      <c r="R6" s="213"/>
      <c r="S6" s="213"/>
      <c r="T6" s="213"/>
      <c r="U6" s="213"/>
      <c r="V6" s="213"/>
      <c r="W6" s="213"/>
      <c r="X6" s="213"/>
      <c r="Y6" s="213"/>
      <c r="Z6" s="213"/>
      <c r="AA6" s="213"/>
      <c r="AB6" s="213"/>
      <c r="AC6" s="213"/>
      <c r="AD6" s="213"/>
      <c r="AE6" s="213"/>
      <c r="AF6" s="213"/>
      <c r="AG6" s="213"/>
      <c r="AH6" s="213"/>
      <c r="AI6" s="213"/>
      <c r="AJ6" s="214"/>
      <c r="AK6" s="214"/>
      <c r="AL6" s="214"/>
      <c r="AM6" s="214"/>
      <c r="AN6" s="214"/>
      <c r="AO6" s="214"/>
      <c r="AP6" s="214"/>
      <c r="AQ6" s="214"/>
      <c r="AR6" s="214"/>
      <c r="AS6" s="88"/>
    </row>
    <row r="7" spans="1:45" x14ac:dyDescent="0.4">
      <c r="A7" s="213"/>
      <c r="B7" s="213"/>
      <c r="C7" s="213"/>
      <c r="D7" s="213"/>
      <c r="E7" s="213"/>
      <c r="F7" s="213"/>
      <c r="G7" s="213"/>
      <c r="H7" s="213"/>
      <c r="I7" s="213"/>
      <c r="J7" s="213"/>
      <c r="K7" s="213"/>
      <c r="L7" s="213"/>
      <c r="M7" s="213"/>
      <c r="N7" s="213"/>
      <c r="O7" s="213"/>
      <c r="P7" s="213"/>
      <c r="Q7" s="213"/>
      <c r="R7" s="213"/>
      <c r="S7" s="213"/>
      <c r="T7" s="213"/>
      <c r="U7" s="213"/>
      <c r="V7" s="213"/>
      <c r="W7" s="213"/>
      <c r="X7" s="213"/>
      <c r="Y7" s="213"/>
      <c r="Z7" s="213"/>
      <c r="AA7" s="213"/>
      <c r="AB7" s="213"/>
      <c r="AC7" s="213"/>
      <c r="AD7" s="213"/>
      <c r="AE7" s="213"/>
      <c r="AF7" s="213"/>
      <c r="AG7" s="213"/>
      <c r="AH7" s="213"/>
      <c r="AI7" s="213"/>
      <c r="AJ7" s="214"/>
      <c r="AK7" s="214"/>
      <c r="AL7" s="214"/>
      <c r="AM7" s="214"/>
      <c r="AN7" s="214"/>
      <c r="AO7" s="214"/>
      <c r="AP7" s="214"/>
      <c r="AQ7" s="214"/>
      <c r="AR7" s="214"/>
      <c r="AS7" s="88"/>
    </row>
    <row r="8" spans="1:45" x14ac:dyDescent="0.4">
      <c r="A8" s="213"/>
      <c r="B8" s="213"/>
      <c r="C8" s="213"/>
      <c r="D8" s="213"/>
      <c r="E8" s="213"/>
      <c r="F8" s="213"/>
      <c r="G8" s="213"/>
      <c r="H8" s="213"/>
      <c r="I8" s="213"/>
      <c r="J8" s="213"/>
      <c r="K8" s="213"/>
      <c r="L8" s="213"/>
      <c r="M8" s="213"/>
      <c r="N8" s="213"/>
      <c r="O8" s="213"/>
      <c r="P8" s="213"/>
      <c r="Q8" s="213"/>
      <c r="R8" s="213"/>
      <c r="S8" s="213"/>
      <c r="T8" s="213"/>
      <c r="U8" s="213"/>
      <c r="V8" s="213"/>
      <c r="W8" s="213"/>
      <c r="X8" s="213"/>
      <c r="Y8" s="213"/>
      <c r="Z8" s="213"/>
      <c r="AA8" s="213"/>
      <c r="AB8" s="213"/>
      <c r="AC8" s="213"/>
      <c r="AD8" s="213"/>
      <c r="AE8" s="213"/>
      <c r="AF8" s="213"/>
      <c r="AG8" s="213"/>
      <c r="AH8" s="213"/>
      <c r="AI8" s="213"/>
      <c r="AJ8" s="214"/>
      <c r="AK8" s="214"/>
      <c r="AL8" s="214"/>
      <c r="AM8" s="214"/>
      <c r="AN8" s="214"/>
      <c r="AO8" s="214"/>
      <c r="AP8" s="214"/>
      <c r="AQ8" s="214"/>
      <c r="AR8" s="214"/>
      <c r="AS8" s="88"/>
    </row>
    <row r="9" spans="1:45" x14ac:dyDescent="0.4">
      <c r="A9" s="172" t="s">
        <v>35</v>
      </c>
      <c r="B9" s="172"/>
      <c r="C9" s="172"/>
      <c r="D9" s="172"/>
      <c r="E9" s="172"/>
      <c r="F9" s="172"/>
      <c r="G9" s="172"/>
      <c r="H9" s="172"/>
      <c r="I9" s="172"/>
      <c r="J9" s="172"/>
      <c r="K9" s="172"/>
      <c r="L9" s="172"/>
      <c r="M9" s="172"/>
      <c r="N9" s="172"/>
      <c r="O9" s="172"/>
      <c r="P9" s="172"/>
      <c r="Q9" s="172"/>
      <c r="R9" s="172"/>
      <c r="S9" s="172"/>
      <c r="T9" s="172"/>
      <c r="U9" s="172"/>
      <c r="V9" s="173"/>
      <c r="W9" s="174" t="s">
        <v>36</v>
      </c>
      <c r="X9" s="175"/>
      <c r="Y9" s="175"/>
      <c r="Z9" s="175"/>
      <c r="AA9" s="175"/>
      <c r="AB9" s="175"/>
      <c r="AC9" s="175"/>
      <c r="AD9" s="175"/>
      <c r="AE9" s="175"/>
      <c r="AF9" s="175"/>
      <c r="AG9" s="175"/>
      <c r="AH9" s="175"/>
      <c r="AI9" s="175"/>
      <c r="AJ9" s="175"/>
      <c r="AK9" s="175"/>
      <c r="AL9" s="175"/>
      <c r="AM9" s="175"/>
      <c r="AN9" s="175"/>
      <c r="AO9" s="175"/>
      <c r="AP9" s="175"/>
      <c r="AQ9" s="175"/>
      <c r="AR9" s="176"/>
      <c r="AS9" s="88"/>
    </row>
    <row r="10" spans="1:45" x14ac:dyDescent="0.4">
      <c r="A10" s="172"/>
      <c r="B10" s="172"/>
      <c r="C10" s="172"/>
      <c r="D10" s="172"/>
      <c r="E10" s="172"/>
      <c r="F10" s="172"/>
      <c r="G10" s="172"/>
      <c r="H10" s="172"/>
      <c r="I10" s="172"/>
      <c r="J10" s="172"/>
      <c r="K10" s="172"/>
      <c r="L10" s="172"/>
      <c r="M10" s="172"/>
      <c r="N10" s="172"/>
      <c r="O10" s="172"/>
      <c r="P10" s="172"/>
      <c r="Q10" s="172"/>
      <c r="R10" s="172"/>
      <c r="S10" s="172"/>
      <c r="T10" s="172"/>
      <c r="U10" s="172"/>
      <c r="V10" s="173"/>
      <c r="W10" s="177"/>
      <c r="X10" s="175"/>
      <c r="Y10" s="175"/>
      <c r="Z10" s="175"/>
      <c r="AA10" s="175"/>
      <c r="AB10" s="175"/>
      <c r="AC10" s="175"/>
      <c r="AD10" s="175"/>
      <c r="AE10" s="175"/>
      <c r="AF10" s="175"/>
      <c r="AG10" s="175"/>
      <c r="AH10" s="175"/>
      <c r="AI10" s="175"/>
      <c r="AJ10" s="175"/>
      <c r="AK10" s="175"/>
      <c r="AL10" s="175"/>
      <c r="AM10" s="175"/>
      <c r="AN10" s="175"/>
      <c r="AO10" s="175"/>
      <c r="AP10" s="175"/>
      <c r="AQ10" s="175"/>
      <c r="AR10" s="176"/>
      <c r="AS10" s="88"/>
    </row>
    <row r="11" spans="1:45" ht="6.75" customHeight="1" x14ac:dyDescent="0.4">
      <c r="A11" s="88"/>
      <c r="B11" s="88"/>
      <c r="C11" s="88"/>
      <c r="D11" s="88"/>
      <c r="E11" s="88"/>
      <c r="F11" s="88"/>
      <c r="G11" s="88"/>
      <c r="H11" s="88"/>
      <c r="I11" s="88"/>
      <c r="J11" s="88"/>
      <c r="K11" s="88"/>
      <c r="L11" s="88"/>
      <c r="M11" s="88"/>
      <c r="N11" s="88"/>
      <c r="O11" s="88"/>
      <c r="P11" s="88"/>
      <c r="Q11" s="88"/>
      <c r="R11" s="88"/>
      <c r="S11" s="88"/>
      <c r="T11" s="88"/>
      <c r="U11" s="88"/>
      <c r="V11" s="88"/>
      <c r="W11" s="88"/>
      <c r="X11" s="88"/>
      <c r="Y11" s="88"/>
      <c r="Z11" s="88"/>
      <c r="AA11" s="88"/>
      <c r="AB11" s="88"/>
      <c r="AC11" s="88"/>
      <c r="AD11" s="88"/>
      <c r="AE11" s="88"/>
      <c r="AF11" s="88"/>
      <c r="AG11" s="88"/>
      <c r="AH11" s="88"/>
      <c r="AI11" s="88"/>
      <c r="AJ11" s="88"/>
      <c r="AK11" s="88"/>
      <c r="AL11" s="88"/>
      <c r="AM11" s="88"/>
      <c r="AN11" s="88"/>
      <c r="AO11" s="88"/>
      <c r="AP11" s="88"/>
      <c r="AQ11" s="88"/>
      <c r="AR11" s="88"/>
      <c r="AS11" s="88"/>
    </row>
    <row r="12" spans="1:45" ht="6.75" customHeight="1" x14ac:dyDescent="0.4">
      <c r="A12" s="178" t="s">
        <v>46</v>
      </c>
      <c r="B12" s="179"/>
      <c r="C12" s="249" t="s">
        <v>1109</v>
      </c>
      <c r="D12" s="250"/>
      <c r="E12" s="250"/>
      <c r="F12" s="250"/>
      <c r="G12" s="250"/>
      <c r="H12" s="250"/>
      <c r="I12" s="250"/>
      <c r="J12" s="250"/>
      <c r="K12" s="250"/>
      <c r="L12" s="250"/>
      <c r="M12" s="250"/>
      <c r="N12" s="250"/>
      <c r="O12" s="250"/>
      <c r="P12" s="250"/>
      <c r="Q12" s="250"/>
      <c r="R12" s="250"/>
      <c r="S12" s="250"/>
      <c r="T12" s="250"/>
      <c r="U12" s="250"/>
      <c r="V12" s="251"/>
      <c r="W12" s="182" t="s">
        <v>592</v>
      </c>
      <c r="X12" s="183"/>
      <c r="Y12" s="183"/>
      <c r="Z12" s="183"/>
      <c r="AA12" s="183"/>
      <c r="AB12" s="183"/>
      <c r="AC12" s="183"/>
      <c r="AD12" s="183"/>
      <c r="AE12" s="183"/>
      <c r="AF12" s="183"/>
      <c r="AG12" s="183"/>
      <c r="AH12" s="183"/>
      <c r="AI12" s="183"/>
      <c r="AJ12" s="183"/>
      <c r="AK12" s="183"/>
      <c r="AL12" s="183"/>
      <c r="AM12" s="183"/>
      <c r="AN12" s="183"/>
      <c r="AO12" s="183"/>
      <c r="AP12" s="183"/>
      <c r="AQ12" s="183"/>
      <c r="AR12" s="184"/>
      <c r="AS12" s="88"/>
    </row>
    <row r="13" spans="1:45" x14ac:dyDescent="0.4">
      <c r="A13" s="180"/>
      <c r="B13" s="181"/>
      <c r="C13" s="252"/>
      <c r="D13" s="104"/>
      <c r="E13" s="104"/>
      <c r="F13" s="104"/>
      <c r="G13" s="104"/>
      <c r="H13" s="104"/>
      <c r="I13" s="104"/>
      <c r="J13" s="104"/>
      <c r="K13" s="104"/>
      <c r="L13" s="104"/>
      <c r="M13" s="104"/>
      <c r="N13" s="104"/>
      <c r="O13" s="104"/>
      <c r="P13" s="104"/>
      <c r="Q13" s="104"/>
      <c r="R13" s="104"/>
      <c r="S13" s="104"/>
      <c r="T13" s="104"/>
      <c r="U13" s="104"/>
      <c r="V13" s="253"/>
      <c r="W13" s="185"/>
      <c r="X13" s="186"/>
      <c r="Y13" s="186"/>
      <c r="Z13" s="186"/>
      <c r="AA13" s="186"/>
      <c r="AB13" s="186"/>
      <c r="AC13" s="186"/>
      <c r="AD13" s="186"/>
      <c r="AE13" s="186"/>
      <c r="AF13" s="186"/>
      <c r="AG13" s="186"/>
      <c r="AH13" s="186"/>
      <c r="AI13" s="186"/>
      <c r="AJ13" s="186"/>
      <c r="AK13" s="186"/>
      <c r="AL13" s="186"/>
      <c r="AM13" s="186"/>
      <c r="AN13" s="186"/>
      <c r="AO13" s="186"/>
      <c r="AP13" s="186"/>
      <c r="AQ13" s="186"/>
      <c r="AR13" s="187"/>
      <c r="AS13" s="88"/>
    </row>
    <row r="14" spans="1:45" x14ac:dyDescent="0.4">
      <c r="A14" s="155"/>
      <c r="B14" s="156"/>
      <c r="C14" s="252"/>
      <c r="D14" s="104"/>
      <c r="E14" s="104"/>
      <c r="F14" s="104"/>
      <c r="G14" s="104"/>
      <c r="H14" s="104"/>
      <c r="I14" s="104"/>
      <c r="J14" s="104"/>
      <c r="K14" s="104"/>
      <c r="L14" s="104"/>
      <c r="M14" s="104"/>
      <c r="N14" s="104"/>
      <c r="O14" s="104"/>
      <c r="P14" s="104"/>
      <c r="Q14" s="104"/>
      <c r="R14" s="104"/>
      <c r="S14" s="104"/>
      <c r="T14" s="104"/>
      <c r="U14" s="104"/>
      <c r="V14" s="253"/>
      <c r="W14" s="185"/>
      <c r="X14" s="186"/>
      <c r="Y14" s="186"/>
      <c r="Z14" s="186"/>
      <c r="AA14" s="186"/>
      <c r="AB14" s="186"/>
      <c r="AC14" s="186"/>
      <c r="AD14" s="186"/>
      <c r="AE14" s="186"/>
      <c r="AF14" s="186"/>
      <c r="AG14" s="186"/>
      <c r="AH14" s="186"/>
      <c r="AI14" s="186"/>
      <c r="AJ14" s="186"/>
      <c r="AK14" s="186"/>
      <c r="AL14" s="186"/>
      <c r="AM14" s="186"/>
      <c r="AN14" s="186"/>
      <c r="AO14" s="186"/>
      <c r="AP14" s="186"/>
      <c r="AQ14" s="186"/>
      <c r="AR14" s="187"/>
      <c r="AS14" s="88"/>
    </row>
    <row r="15" spans="1:45" x14ac:dyDescent="0.4">
      <c r="A15" s="155"/>
      <c r="B15" s="156"/>
      <c r="C15" s="252"/>
      <c r="D15" s="104"/>
      <c r="E15" s="104"/>
      <c r="F15" s="104"/>
      <c r="G15" s="104"/>
      <c r="H15" s="104"/>
      <c r="I15" s="104"/>
      <c r="J15" s="104"/>
      <c r="K15" s="104"/>
      <c r="L15" s="104"/>
      <c r="M15" s="104"/>
      <c r="N15" s="104"/>
      <c r="O15" s="104"/>
      <c r="P15" s="104"/>
      <c r="Q15" s="104"/>
      <c r="R15" s="104"/>
      <c r="S15" s="104"/>
      <c r="T15" s="104"/>
      <c r="U15" s="104"/>
      <c r="V15" s="253"/>
      <c r="W15" s="185"/>
      <c r="X15" s="186"/>
      <c r="Y15" s="186"/>
      <c r="Z15" s="186"/>
      <c r="AA15" s="186"/>
      <c r="AB15" s="186"/>
      <c r="AC15" s="186"/>
      <c r="AD15" s="186"/>
      <c r="AE15" s="186"/>
      <c r="AF15" s="186"/>
      <c r="AG15" s="186"/>
      <c r="AH15" s="186"/>
      <c r="AI15" s="186"/>
      <c r="AJ15" s="186"/>
      <c r="AK15" s="186"/>
      <c r="AL15" s="186"/>
      <c r="AM15" s="186"/>
      <c r="AN15" s="186"/>
      <c r="AO15" s="186"/>
      <c r="AP15" s="186"/>
      <c r="AQ15" s="186"/>
      <c r="AR15" s="187"/>
      <c r="AS15" s="88"/>
    </row>
    <row r="16" spans="1:45" ht="12" customHeight="1" x14ac:dyDescent="0.4">
      <c r="A16" s="155"/>
      <c r="B16" s="156"/>
      <c r="C16" s="252"/>
      <c r="D16" s="104"/>
      <c r="E16" s="104"/>
      <c r="F16" s="104"/>
      <c r="G16" s="104"/>
      <c r="H16" s="104"/>
      <c r="I16" s="104"/>
      <c r="J16" s="104"/>
      <c r="K16" s="104"/>
      <c r="L16" s="104"/>
      <c r="M16" s="104"/>
      <c r="N16" s="104"/>
      <c r="O16" s="104"/>
      <c r="P16" s="104"/>
      <c r="Q16" s="104"/>
      <c r="R16" s="104"/>
      <c r="S16" s="104"/>
      <c r="T16" s="104"/>
      <c r="U16" s="104"/>
      <c r="V16" s="253"/>
      <c r="W16" s="185"/>
      <c r="X16" s="186"/>
      <c r="Y16" s="186"/>
      <c r="Z16" s="186"/>
      <c r="AA16" s="186"/>
      <c r="AB16" s="186"/>
      <c r="AC16" s="186"/>
      <c r="AD16" s="186"/>
      <c r="AE16" s="186"/>
      <c r="AF16" s="186"/>
      <c r="AG16" s="186"/>
      <c r="AH16" s="186"/>
      <c r="AI16" s="186"/>
      <c r="AJ16" s="186"/>
      <c r="AK16" s="186"/>
      <c r="AL16" s="186"/>
      <c r="AM16" s="186"/>
      <c r="AN16" s="186"/>
      <c r="AO16" s="186"/>
      <c r="AP16" s="186"/>
      <c r="AQ16" s="186"/>
      <c r="AR16" s="187"/>
      <c r="AS16" s="88"/>
    </row>
    <row r="17" spans="1:57" ht="18" customHeight="1" x14ac:dyDescent="0.4">
      <c r="A17" s="155"/>
      <c r="B17" s="156"/>
      <c r="C17" s="252" t="s">
        <v>1110</v>
      </c>
      <c r="D17" s="104"/>
      <c r="E17" s="104"/>
      <c r="F17" s="104"/>
      <c r="G17" s="104"/>
      <c r="H17" s="104"/>
      <c r="I17" s="104"/>
      <c r="J17" s="104"/>
      <c r="K17" s="257">
        <v>8</v>
      </c>
      <c r="L17" s="258"/>
      <c r="M17" s="44" t="s">
        <v>755</v>
      </c>
      <c r="N17" s="259">
        <v>30</v>
      </c>
      <c r="O17" s="259"/>
      <c r="P17" s="44" t="s">
        <v>755</v>
      </c>
      <c r="Q17" s="259">
        <v>2026</v>
      </c>
      <c r="R17" s="259"/>
      <c r="S17" s="260"/>
      <c r="T17" s="59"/>
      <c r="U17" s="59"/>
      <c r="V17" s="82"/>
      <c r="W17" s="185"/>
      <c r="X17" s="186"/>
      <c r="Y17" s="186"/>
      <c r="Z17" s="186"/>
      <c r="AA17" s="186"/>
      <c r="AB17" s="186"/>
      <c r="AC17" s="186"/>
      <c r="AD17" s="186"/>
      <c r="AE17" s="186"/>
      <c r="AF17" s="186"/>
      <c r="AG17" s="186"/>
      <c r="AH17" s="186"/>
      <c r="AI17" s="186"/>
      <c r="AJ17" s="186"/>
      <c r="AK17" s="186"/>
      <c r="AL17" s="186"/>
      <c r="AM17" s="186"/>
      <c r="AN17" s="186"/>
      <c r="AO17" s="186"/>
      <c r="AP17" s="186"/>
      <c r="AQ17" s="186"/>
      <c r="AR17" s="187"/>
      <c r="AS17" s="88"/>
      <c r="BC17" s="3" t="str">
        <f>RIGHT('Page 1'!B6,45)</f>
        <v>2026-2027</v>
      </c>
      <c r="BD17" s="3" t="str">
        <f>LEFT('Page 1'!B6,4)</f>
        <v>2026</v>
      </c>
      <c r="BE17" s="3" t="str">
        <f>RIGHT(BC17,4)</f>
        <v>2027</v>
      </c>
    </row>
    <row r="18" spans="1:57" ht="6.75" customHeight="1" x14ac:dyDescent="0.4">
      <c r="A18" s="178" t="s">
        <v>66</v>
      </c>
      <c r="B18" s="179"/>
      <c r="C18" s="234" t="str">
        <f>"Complete interim untrended index study or preliminary manual level study, based on additional average quality, new construction, to be completed and submitted to the Commission by October 1, " &amp;BE17 &amp;"."</f>
        <v>Complete interim untrended index study or preliminary manual level study, based on additional average quality, new construction, to be completed and submitted to the Commission by October 1, 2027.</v>
      </c>
      <c r="D18" s="234"/>
      <c r="E18" s="234"/>
      <c r="F18" s="234"/>
      <c r="G18" s="234"/>
      <c r="H18" s="234"/>
      <c r="I18" s="234"/>
      <c r="J18" s="234"/>
      <c r="K18" s="234"/>
      <c r="L18" s="234"/>
      <c r="M18" s="234"/>
      <c r="N18" s="234"/>
      <c r="O18" s="234"/>
      <c r="P18" s="234"/>
      <c r="Q18" s="234"/>
      <c r="R18" s="234"/>
      <c r="S18" s="234"/>
      <c r="T18" s="234"/>
      <c r="U18" s="234"/>
      <c r="V18" s="234"/>
      <c r="W18" s="238" t="s">
        <v>592</v>
      </c>
      <c r="X18" s="238"/>
      <c r="Y18" s="238"/>
      <c r="Z18" s="238"/>
      <c r="AA18" s="238"/>
      <c r="AB18" s="238"/>
      <c r="AC18" s="238"/>
      <c r="AD18" s="238"/>
      <c r="AE18" s="238"/>
      <c r="AF18" s="238"/>
      <c r="AG18" s="238"/>
      <c r="AH18" s="238"/>
      <c r="AI18" s="238"/>
      <c r="AJ18" s="238"/>
      <c r="AK18" s="238"/>
      <c r="AL18" s="238"/>
      <c r="AM18" s="238"/>
      <c r="AN18" s="238"/>
      <c r="AO18" s="238"/>
      <c r="AP18" s="238"/>
      <c r="AQ18" s="238"/>
      <c r="AR18" s="238"/>
      <c r="AS18" s="88"/>
    </row>
    <row r="19" spans="1:57" ht="13.5" customHeight="1" x14ac:dyDescent="0.4">
      <c r="A19" s="180"/>
      <c r="B19" s="181"/>
      <c r="C19" s="235"/>
      <c r="D19" s="235"/>
      <c r="E19" s="235"/>
      <c r="F19" s="235"/>
      <c r="G19" s="235"/>
      <c r="H19" s="235"/>
      <c r="I19" s="235"/>
      <c r="J19" s="235"/>
      <c r="K19" s="235"/>
      <c r="L19" s="235"/>
      <c r="M19" s="235"/>
      <c r="N19" s="235"/>
      <c r="O19" s="235"/>
      <c r="P19" s="235"/>
      <c r="Q19" s="235"/>
      <c r="R19" s="235"/>
      <c r="S19" s="235"/>
      <c r="T19" s="235"/>
      <c r="U19" s="235"/>
      <c r="V19" s="235"/>
      <c r="W19" s="239"/>
      <c r="X19" s="239"/>
      <c r="Y19" s="239"/>
      <c r="Z19" s="239"/>
      <c r="AA19" s="239"/>
      <c r="AB19" s="239"/>
      <c r="AC19" s="239"/>
      <c r="AD19" s="239"/>
      <c r="AE19" s="239"/>
      <c r="AF19" s="239"/>
      <c r="AG19" s="239"/>
      <c r="AH19" s="239"/>
      <c r="AI19" s="239"/>
      <c r="AJ19" s="239"/>
      <c r="AK19" s="239"/>
      <c r="AL19" s="239"/>
      <c r="AM19" s="239"/>
      <c r="AN19" s="239"/>
      <c r="AO19" s="239"/>
      <c r="AP19" s="239"/>
      <c r="AQ19" s="239"/>
      <c r="AR19" s="239"/>
      <c r="AS19" s="88"/>
    </row>
    <row r="20" spans="1:57" ht="13.5" customHeight="1" x14ac:dyDescent="0.4">
      <c r="A20" s="155"/>
      <c r="B20" s="156"/>
      <c r="C20" s="235"/>
      <c r="D20" s="235"/>
      <c r="E20" s="235"/>
      <c r="F20" s="235"/>
      <c r="G20" s="235"/>
      <c r="H20" s="235"/>
      <c r="I20" s="235"/>
      <c r="J20" s="235"/>
      <c r="K20" s="235"/>
      <c r="L20" s="235"/>
      <c r="M20" s="235"/>
      <c r="N20" s="235"/>
      <c r="O20" s="235"/>
      <c r="P20" s="235"/>
      <c r="Q20" s="235"/>
      <c r="R20" s="235"/>
      <c r="S20" s="235"/>
      <c r="T20" s="235"/>
      <c r="U20" s="235"/>
      <c r="V20" s="235"/>
      <c r="W20" s="239"/>
      <c r="X20" s="239"/>
      <c r="Y20" s="239"/>
      <c r="Z20" s="239"/>
      <c r="AA20" s="239"/>
      <c r="AB20" s="239"/>
      <c r="AC20" s="239"/>
      <c r="AD20" s="239"/>
      <c r="AE20" s="239"/>
      <c r="AF20" s="239"/>
      <c r="AG20" s="239"/>
      <c r="AH20" s="239"/>
      <c r="AI20" s="239"/>
      <c r="AJ20" s="239"/>
      <c r="AK20" s="239"/>
      <c r="AL20" s="239"/>
      <c r="AM20" s="239"/>
      <c r="AN20" s="239"/>
      <c r="AO20" s="239"/>
      <c r="AP20" s="239"/>
      <c r="AQ20" s="239"/>
      <c r="AR20" s="239"/>
      <c r="AS20" s="88"/>
    </row>
    <row r="21" spans="1:57" ht="13.5" customHeight="1" x14ac:dyDescent="0.4">
      <c r="A21" s="155"/>
      <c r="B21" s="156"/>
      <c r="C21" s="235"/>
      <c r="D21" s="235"/>
      <c r="E21" s="235"/>
      <c r="F21" s="235"/>
      <c r="G21" s="235"/>
      <c r="H21" s="235"/>
      <c r="I21" s="235"/>
      <c r="J21" s="235"/>
      <c r="K21" s="235"/>
      <c r="L21" s="235"/>
      <c r="M21" s="235"/>
      <c r="N21" s="235"/>
      <c r="O21" s="235"/>
      <c r="P21" s="235"/>
      <c r="Q21" s="235"/>
      <c r="R21" s="235"/>
      <c r="S21" s="235"/>
      <c r="T21" s="235"/>
      <c r="U21" s="235"/>
      <c r="V21" s="235"/>
      <c r="W21" s="239"/>
      <c r="X21" s="239"/>
      <c r="Y21" s="239"/>
      <c r="Z21" s="239"/>
      <c r="AA21" s="239"/>
      <c r="AB21" s="239"/>
      <c r="AC21" s="239"/>
      <c r="AD21" s="239"/>
      <c r="AE21" s="239"/>
      <c r="AF21" s="239"/>
      <c r="AG21" s="239"/>
      <c r="AH21" s="239"/>
      <c r="AI21" s="239"/>
      <c r="AJ21" s="239"/>
      <c r="AK21" s="239"/>
      <c r="AL21" s="239"/>
      <c r="AM21" s="239"/>
      <c r="AN21" s="239"/>
      <c r="AO21" s="239"/>
      <c r="AP21" s="239"/>
      <c r="AQ21" s="239"/>
      <c r="AR21" s="239"/>
      <c r="AS21" s="88"/>
    </row>
    <row r="22" spans="1:57" ht="13.5" customHeight="1" x14ac:dyDescent="0.4">
      <c r="A22" s="155"/>
      <c r="B22" s="156"/>
      <c r="C22" s="235"/>
      <c r="D22" s="235"/>
      <c r="E22" s="235"/>
      <c r="F22" s="235"/>
      <c r="G22" s="235"/>
      <c r="H22" s="235"/>
      <c r="I22" s="235"/>
      <c r="J22" s="235"/>
      <c r="K22" s="235"/>
      <c r="L22" s="235"/>
      <c r="M22" s="235"/>
      <c r="N22" s="235"/>
      <c r="O22" s="235"/>
      <c r="P22" s="235"/>
      <c r="Q22" s="235"/>
      <c r="R22" s="235"/>
      <c r="S22" s="235"/>
      <c r="T22" s="235"/>
      <c r="U22" s="235"/>
      <c r="V22" s="235"/>
      <c r="W22" s="239"/>
      <c r="X22" s="239"/>
      <c r="Y22" s="239"/>
      <c r="Z22" s="239"/>
      <c r="AA22" s="239"/>
      <c r="AB22" s="239"/>
      <c r="AC22" s="239"/>
      <c r="AD22" s="239"/>
      <c r="AE22" s="239"/>
      <c r="AF22" s="239"/>
      <c r="AG22" s="239"/>
      <c r="AH22" s="239"/>
      <c r="AI22" s="239"/>
      <c r="AJ22" s="239"/>
      <c r="AK22" s="239"/>
      <c r="AL22" s="239"/>
      <c r="AM22" s="239"/>
      <c r="AN22" s="239"/>
      <c r="AO22" s="239"/>
      <c r="AP22" s="239"/>
      <c r="AQ22" s="239"/>
      <c r="AR22" s="239"/>
      <c r="AS22" s="88"/>
    </row>
    <row r="23" spans="1:57" ht="13.5" customHeight="1" x14ac:dyDescent="0.4">
      <c r="A23" s="157"/>
      <c r="B23" s="158"/>
      <c r="C23" s="266"/>
      <c r="D23" s="266"/>
      <c r="E23" s="266"/>
      <c r="F23" s="266"/>
      <c r="G23" s="266"/>
      <c r="H23" s="266"/>
      <c r="I23" s="266"/>
      <c r="J23" s="266"/>
      <c r="K23" s="266"/>
      <c r="L23" s="266"/>
      <c r="M23" s="266"/>
      <c r="N23" s="266"/>
      <c r="O23" s="266"/>
      <c r="P23" s="266"/>
      <c r="Q23" s="266"/>
      <c r="R23" s="266"/>
      <c r="S23" s="266"/>
      <c r="T23" s="266"/>
      <c r="U23" s="266"/>
      <c r="V23" s="266"/>
      <c r="W23" s="240"/>
      <c r="X23" s="240"/>
      <c r="Y23" s="240"/>
      <c r="Z23" s="240"/>
      <c r="AA23" s="240"/>
      <c r="AB23" s="240"/>
      <c r="AC23" s="240"/>
      <c r="AD23" s="240"/>
      <c r="AE23" s="240"/>
      <c r="AF23" s="240"/>
      <c r="AG23" s="240"/>
      <c r="AH23" s="240"/>
      <c r="AI23" s="240"/>
      <c r="AJ23" s="240"/>
      <c r="AK23" s="240"/>
      <c r="AL23" s="240"/>
      <c r="AM23" s="240"/>
      <c r="AN23" s="240"/>
      <c r="AO23" s="240"/>
      <c r="AP23" s="240"/>
      <c r="AQ23" s="240"/>
      <c r="AR23" s="240"/>
      <c r="AS23" s="88"/>
    </row>
    <row r="24" spans="1:57" ht="6.75" customHeight="1" x14ac:dyDescent="0.4">
      <c r="A24" s="178" t="s">
        <v>67</v>
      </c>
      <c r="B24" s="179"/>
      <c r="C24" s="234" t="s">
        <v>1096</v>
      </c>
      <c r="D24" s="234"/>
      <c r="E24" s="234"/>
      <c r="F24" s="234"/>
      <c r="G24" s="234"/>
      <c r="H24" s="234"/>
      <c r="I24" s="234"/>
      <c r="J24" s="234"/>
      <c r="K24" s="234"/>
      <c r="L24" s="234"/>
      <c r="M24" s="234"/>
      <c r="N24" s="234"/>
      <c r="O24" s="234"/>
      <c r="P24" s="234"/>
      <c r="Q24" s="234"/>
      <c r="R24" s="234"/>
      <c r="S24" s="234"/>
      <c r="T24" s="234"/>
      <c r="U24" s="234"/>
      <c r="V24" s="234"/>
      <c r="W24" s="238" t="s">
        <v>592</v>
      </c>
      <c r="X24" s="238"/>
      <c r="Y24" s="238"/>
      <c r="Z24" s="238"/>
      <c r="AA24" s="238"/>
      <c r="AB24" s="238"/>
      <c r="AC24" s="238"/>
      <c r="AD24" s="238"/>
      <c r="AE24" s="238"/>
      <c r="AF24" s="238"/>
      <c r="AG24" s="238"/>
      <c r="AH24" s="238"/>
      <c r="AI24" s="238"/>
      <c r="AJ24" s="238"/>
      <c r="AK24" s="238"/>
      <c r="AL24" s="238"/>
      <c r="AM24" s="238"/>
      <c r="AN24" s="238"/>
      <c r="AO24" s="238"/>
      <c r="AP24" s="238"/>
      <c r="AQ24" s="238"/>
      <c r="AR24" s="238"/>
      <c r="AS24" s="88"/>
    </row>
    <row r="25" spans="1:57" ht="17.25" customHeight="1" x14ac:dyDescent="0.4">
      <c r="A25" s="180"/>
      <c r="B25" s="181"/>
      <c r="C25" s="235"/>
      <c r="D25" s="235"/>
      <c r="E25" s="235"/>
      <c r="F25" s="235"/>
      <c r="G25" s="235"/>
      <c r="H25" s="235"/>
      <c r="I25" s="235"/>
      <c r="J25" s="235"/>
      <c r="K25" s="235"/>
      <c r="L25" s="235"/>
      <c r="M25" s="235"/>
      <c r="N25" s="235"/>
      <c r="O25" s="235"/>
      <c r="P25" s="235"/>
      <c r="Q25" s="235"/>
      <c r="R25" s="235"/>
      <c r="S25" s="235"/>
      <c r="T25" s="235"/>
      <c r="U25" s="235"/>
      <c r="V25" s="235"/>
      <c r="W25" s="239"/>
      <c r="X25" s="239"/>
      <c r="Y25" s="239"/>
      <c r="Z25" s="239"/>
      <c r="AA25" s="239"/>
      <c r="AB25" s="239"/>
      <c r="AC25" s="239"/>
      <c r="AD25" s="239"/>
      <c r="AE25" s="239"/>
      <c r="AF25" s="239"/>
      <c r="AG25" s="239"/>
      <c r="AH25" s="239"/>
      <c r="AI25" s="239"/>
      <c r="AJ25" s="239"/>
      <c r="AK25" s="239"/>
      <c r="AL25" s="239"/>
      <c r="AM25" s="239"/>
      <c r="AN25" s="239"/>
      <c r="AO25" s="239"/>
      <c r="AP25" s="239"/>
      <c r="AQ25" s="239"/>
      <c r="AR25" s="239"/>
      <c r="AS25" s="88"/>
    </row>
    <row r="26" spans="1:57" ht="17.25" customHeight="1" x14ac:dyDescent="0.4">
      <c r="A26" s="155"/>
      <c r="B26" s="156"/>
      <c r="C26" s="235"/>
      <c r="D26" s="235"/>
      <c r="E26" s="235"/>
      <c r="F26" s="235"/>
      <c r="G26" s="235"/>
      <c r="H26" s="235"/>
      <c r="I26" s="235"/>
      <c r="J26" s="235"/>
      <c r="K26" s="235"/>
      <c r="L26" s="235"/>
      <c r="M26" s="235"/>
      <c r="N26" s="235"/>
      <c r="O26" s="235"/>
      <c r="P26" s="235"/>
      <c r="Q26" s="235"/>
      <c r="R26" s="235"/>
      <c r="S26" s="235"/>
      <c r="T26" s="235"/>
      <c r="U26" s="235"/>
      <c r="V26" s="235"/>
      <c r="W26" s="239"/>
      <c r="X26" s="239"/>
      <c r="Y26" s="239"/>
      <c r="Z26" s="239"/>
      <c r="AA26" s="239"/>
      <c r="AB26" s="239"/>
      <c r="AC26" s="239"/>
      <c r="AD26" s="239"/>
      <c r="AE26" s="239"/>
      <c r="AF26" s="239"/>
      <c r="AG26" s="239"/>
      <c r="AH26" s="239"/>
      <c r="AI26" s="239"/>
      <c r="AJ26" s="239"/>
      <c r="AK26" s="239"/>
      <c r="AL26" s="239"/>
      <c r="AM26" s="239"/>
      <c r="AN26" s="239"/>
      <c r="AO26" s="239"/>
      <c r="AP26" s="239"/>
      <c r="AQ26" s="239"/>
      <c r="AR26" s="239"/>
      <c r="AS26" s="88"/>
    </row>
    <row r="27" spans="1:57" ht="17.25" customHeight="1" x14ac:dyDescent="0.4">
      <c r="A27" s="155"/>
      <c r="B27" s="156"/>
      <c r="C27" s="235"/>
      <c r="D27" s="235"/>
      <c r="E27" s="235"/>
      <c r="F27" s="235"/>
      <c r="G27" s="235"/>
      <c r="H27" s="235"/>
      <c r="I27" s="235"/>
      <c r="J27" s="235"/>
      <c r="K27" s="235"/>
      <c r="L27" s="235"/>
      <c r="M27" s="235"/>
      <c r="N27" s="235"/>
      <c r="O27" s="235"/>
      <c r="P27" s="235"/>
      <c r="Q27" s="235"/>
      <c r="R27" s="235"/>
      <c r="S27" s="235"/>
      <c r="T27" s="235"/>
      <c r="U27" s="235"/>
      <c r="V27" s="235"/>
      <c r="W27" s="239"/>
      <c r="X27" s="239"/>
      <c r="Y27" s="239"/>
      <c r="Z27" s="239"/>
      <c r="AA27" s="239"/>
      <c r="AB27" s="239"/>
      <c r="AC27" s="239"/>
      <c r="AD27" s="239"/>
      <c r="AE27" s="239"/>
      <c r="AF27" s="239"/>
      <c r="AG27" s="239"/>
      <c r="AH27" s="239"/>
      <c r="AI27" s="239"/>
      <c r="AJ27" s="239"/>
      <c r="AK27" s="239"/>
      <c r="AL27" s="239"/>
      <c r="AM27" s="239"/>
      <c r="AN27" s="239"/>
      <c r="AO27" s="239"/>
      <c r="AP27" s="239"/>
      <c r="AQ27" s="239"/>
      <c r="AR27" s="239"/>
      <c r="AS27" s="88"/>
    </row>
    <row r="28" spans="1:57" ht="17.25" customHeight="1" x14ac:dyDescent="0.4">
      <c r="A28" s="155"/>
      <c r="B28" s="156"/>
      <c r="C28" s="235"/>
      <c r="D28" s="235"/>
      <c r="E28" s="235"/>
      <c r="F28" s="235"/>
      <c r="G28" s="235"/>
      <c r="H28" s="235"/>
      <c r="I28" s="235"/>
      <c r="J28" s="235"/>
      <c r="K28" s="235"/>
      <c r="L28" s="235"/>
      <c r="M28" s="235"/>
      <c r="N28" s="235"/>
      <c r="O28" s="235"/>
      <c r="P28" s="235"/>
      <c r="Q28" s="235"/>
      <c r="R28" s="235"/>
      <c r="S28" s="235"/>
      <c r="T28" s="235"/>
      <c r="U28" s="235"/>
      <c r="V28" s="235"/>
      <c r="W28" s="239"/>
      <c r="X28" s="239"/>
      <c r="Y28" s="239"/>
      <c r="Z28" s="239"/>
      <c r="AA28" s="239"/>
      <c r="AB28" s="239"/>
      <c r="AC28" s="239"/>
      <c r="AD28" s="239"/>
      <c r="AE28" s="239"/>
      <c r="AF28" s="239"/>
      <c r="AG28" s="239"/>
      <c r="AH28" s="239"/>
      <c r="AI28" s="239"/>
      <c r="AJ28" s="239"/>
      <c r="AK28" s="239"/>
      <c r="AL28" s="239"/>
      <c r="AM28" s="239"/>
      <c r="AN28" s="239"/>
      <c r="AO28" s="239"/>
      <c r="AP28" s="239"/>
      <c r="AQ28" s="239"/>
      <c r="AR28" s="239"/>
      <c r="AS28" s="88"/>
    </row>
    <row r="29" spans="1:57" ht="17.25" customHeight="1" x14ac:dyDescent="0.4">
      <c r="A29" s="155"/>
      <c r="B29" s="156"/>
      <c r="C29" s="235"/>
      <c r="D29" s="235"/>
      <c r="E29" s="235"/>
      <c r="F29" s="235"/>
      <c r="G29" s="235"/>
      <c r="H29" s="235"/>
      <c r="I29" s="235"/>
      <c r="J29" s="235"/>
      <c r="K29" s="235"/>
      <c r="L29" s="235"/>
      <c r="M29" s="235"/>
      <c r="N29" s="235"/>
      <c r="O29" s="235"/>
      <c r="P29" s="235"/>
      <c r="Q29" s="235"/>
      <c r="R29" s="235"/>
      <c r="S29" s="235"/>
      <c r="T29" s="235"/>
      <c r="U29" s="235"/>
      <c r="V29" s="235"/>
      <c r="W29" s="239"/>
      <c r="X29" s="239"/>
      <c r="Y29" s="239"/>
      <c r="Z29" s="239"/>
      <c r="AA29" s="239"/>
      <c r="AB29" s="239"/>
      <c r="AC29" s="239"/>
      <c r="AD29" s="239"/>
      <c r="AE29" s="239"/>
      <c r="AF29" s="239"/>
      <c r="AG29" s="239"/>
      <c r="AH29" s="239"/>
      <c r="AI29" s="239"/>
      <c r="AJ29" s="239"/>
      <c r="AK29" s="239"/>
      <c r="AL29" s="239"/>
      <c r="AM29" s="239"/>
      <c r="AN29" s="239"/>
      <c r="AO29" s="239"/>
      <c r="AP29" s="239"/>
      <c r="AQ29" s="239"/>
      <c r="AR29" s="239"/>
      <c r="AS29" s="88"/>
    </row>
    <row r="30" spans="1:57" ht="17.25" customHeight="1" x14ac:dyDescent="0.4">
      <c r="A30" s="155"/>
      <c r="B30" s="156"/>
      <c r="C30" s="235"/>
      <c r="D30" s="235"/>
      <c r="E30" s="235"/>
      <c r="F30" s="235"/>
      <c r="G30" s="235"/>
      <c r="H30" s="235"/>
      <c r="I30" s="235"/>
      <c r="J30" s="235"/>
      <c r="K30" s="235"/>
      <c r="L30" s="235"/>
      <c r="M30" s="235"/>
      <c r="N30" s="235"/>
      <c r="O30" s="235"/>
      <c r="P30" s="235"/>
      <c r="Q30" s="235"/>
      <c r="R30" s="235"/>
      <c r="S30" s="235"/>
      <c r="T30" s="235"/>
      <c r="U30" s="235"/>
      <c r="V30" s="235"/>
      <c r="W30" s="239"/>
      <c r="X30" s="239"/>
      <c r="Y30" s="239"/>
      <c r="Z30" s="239"/>
      <c r="AA30" s="239"/>
      <c r="AB30" s="239"/>
      <c r="AC30" s="239"/>
      <c r="AD30" s="239"/>
      <c r="AE30" s="239"/>
      <c r="AF30" s="239"/>
      <c r="AG30" s="239"/>
      <c r="AH30" s="239"/>
      <c r="AI30" s="239"/>
      <c r="AJ30" s="239"/>
      <c r="AK30" s="239"/>
      <c r="AL30" s="239"/>
      <c r="AM30" s="239"/>
      <c r="AN30" s="239"/>
      <c r="AO30" s="239"/>
      <c r="AP30" s="239"/>
      <c r="AQ30" s="239"/>
      <c r="AR30" s="239"/>
      <c r="AS30" s="88"/>
    </row>
    <row r="31" spans="1:57" ht="17.25" customHeight="1" x14ac:dyDescent="0.4">
      <c r="A31" s="155"/>
      <c r="B31" s="156"/>
      <c r="C31" s="235"/>
      <c r="D31" s="235"/>
      <c r="E31" s="235"/>
      <c r="F31" s="235"/>
      <c r="G31" s="235"/>
      <c r="H31" s="235"/>
      <c r="I31" s="235"/>
      <c r="J31" s="235"/>
      <c r="K31" s="235"/>
      <c r="L31" s="235"/>
      <c r="M31" s="235"/>
      <c r="N31" s="235"/>
      <c r="O31" s="235"/>
      <c r="P31" s="235"/>
      <c r="Q31" s="235"/>
      <c r="R31" s="235"/>
      <c r="S31" s="235"/>
      <c r="T31" s="235"/>
      <c r="U31" s="235"/>
      <c r="V31" s="235"/>
      <c r="W31" s="239"/>
      <c r="X31" s="239"/>
      <c r="Y31" s="239"/>
      <c r="Z31" s="239"/>
      <c r="AA31" s="239"/>
      <c r="AB31" s="239"/>
      <c r="AC31" s="239"/>
      <c r="AD31" s="239"/>
      <c r="AE31" s="239"/>
      <c r="AF31" s="239"/>
      <c r="AG31" s="239"/>
      <c r="AH31" s="239"/>
      <c r="AI31" s="239"/>
      <c r="AJ31" s="239"/>
      <c r="AK31" s="239"/>
      <c r="AL31" s="239"/>
      <c r="AM31" s="239"/>
      <c r="AN31" s="239"/>
      <c r="AO31" s="239"/>
      <c r="AP31" s="239"/>
      <c r="AQ31" s="239"/>
      <c r="AR31" s="239"/>
      <c r="AS31" s="88"/>
    </row>
    <row r="32" spans="1:57" ht="17.25" customHeight="1" x14ac:dyDescent="0.4">
      <c r="A32" s="155"/>
      <c r="B32" s="156"/>
      <c r="C32" s="236"/>
      <c r="D32" s="236"/>
      <c r="E32" s="236"/>
      <c r="F32" s="236"/>
      <c r="G32" s="236"/>
      <c r="H32" s="236"/>
      <c r="I32" s="236"/>
      <c r="J32" s="236"/>
      <c r="K32" s="236"/>
      <c r="L32" s="236"/>
      <c r="M32" s="236"/>
      <c r="N32" s="236"/>
      <c r="O32" s="236"/>
      <c r="P32" s="236"/>
      <c r="Q32" s="236"/>
      <c r="R32" s="236"/>
      <c r="S32" s="236"/>
      <c r="T32" s="236"/>
      <c r="U32" s="236"/>
      <c r="V32" s="236"/>
      <c r="W32" s="239"/>
      <c r="X32" s="239"/>
      <c r="Y32" s="239"/>
      <c r="Z32" s="239"/>
      <c r="AA32" s="239"/>
      <c r="AB32" s="239"/>
      <c r="AC32" s="239"/>
      <c r="AD32" s="239"/>
      <c r="AE32" s="239"/>
      <c r="AF32" s="239"/>
      <c r="AG32" s="239"/>
      <c r="AH32" s="239"/>
      <c r="AI32" s="239"/>
      <c r="AJ32" s="239"/>
      <c r="AK32" s="239"/>
      <c r="AL32" s="239"/>
      <c r="AM32" s="239"/>
      <c r="AN32" s="239"/>
      <c r="AO32" s="239"/>
      <c r="AP32" s="239"/>
      <c r="AQ32" s="239"/>
      <c r="AR32" s="239"/>
      <c r="AS32" s="88"/>
    </row>
    <row r="33" spans="1:45" ht="17.25" customHeight="1" x14ac:dyDescent="0.4">
      <c r="A33" s="155"/>
      <c r="B33" s="156"/>
      <c r="C33" s="236"/>
      <c r="D33" s="236"/>
      <c r="E33" s="236"/>
      <c r="F33" s="236"/>
      <c r="G33" s="236"/>
      <c r="H33" s="236"/>
      <c r="I33" s="236"/>
      <c r="J33" s="236"/>
      <c r="K33" s="236"/>
      <c r="L33" s="236"/>
      <c r="M33" s="236"/>
      <c r="N33" s="236"/>
      <c r="O33" s="236"/>
      <c r="P33" s="236"/>
      <c r="Q33" s="236"/>
      <c r="R33" s="236"/>
      <c r="S33" s="236"/>
      <c r="T33" s="236"/>
      <c r="U33" s="236"/>
      <c r="V33" s="236"/>
      <c r="W33" s="239"/>
      <c r="X33" s="239"/>
      <c r="Y33" s="239"/>
      <c r="Z33" s="239"/>
      <c r="AA33" s="239"/>
      <c r="AB33" s="239"/>
      <c r="AC33" s="239"/>
      <c r="AD33" s="239"/>
      <c r="AE33" s="239"/>
      <c r="AF33" s="239"/>
      <c r="AG33" s="239"/>
      <c r="AH33" s="239"/>
      <c r="AI33" s="239"/>
      <c r="AJ33" s="239"/>
      <c r="AK33" s="239"/>
      <c r="AL33" s="239"/>
      <c r="AM33" s="239"/>
      <c r="AN33" s="239"/>
      <c r="AO33" s="239"/>
      <c r="AP33" s="239"/>
      <c r="AQ33" s="239"/>
      <c r="AR33" s="239"/>
      <c r="AS33" s="88"/>
    </row>
    <row r="34" spans="1:45" ht="17.25" customHeight="1" x14ac:dyDescent="0.4">
      <c r="A34" s="157"/>
      <c r="B34" s="158"/>
      <c r="C34" s="237"/>
      <c r="D34" s="237"/>
      <c r="E34" s="237"/>
      <c r="F34" s="237"/>
      <c r="G34" s="237"/>
      <c r="H34" s="237"/>
      <c r="I34" s="237"/>
      <c r="J34" s="237"/>
      <c r="K34" s="237"/>
      <c r="L34" s="237"/>
      <c r="M34" s="237"/>
      <c r="N34" s="237"/>
      <c r="O34" s="237"/>
      <c r="P34" s="237"/>
      <c r="Q34" s="237"/>
      <c r="R34" s="237"/>
      <c r="S34" s="237"/>
      <c r="T34" s="237"/>
      <c r="U34" s="237"/>
      <c r="V34" s="237"/>
      <c r="W34" s="240"/>
      <c r="X34" s="240"/>
      <c r="Y34" s="240"/>
      <c r="Z34" s="240"/>
      <c r="AA34" s="240"/>
      <c r="AB34" s="240"/>
      <c r="AC34" s="240"/>
      <c r="AD34" s="240"/>
      <c r="AE34" s="240"/>
      <c r="AF34" s="240"/>
      <c r="AG34" s="240"/>
      <c r="AH34" s="240"/>
      <c r="AI34" s="240"/>
      <c r="AJ34" s="240"/>
      <c r="AK34" s="240"/>
      <c r="AL34" s="240"/>
      <c r="AM34" s="240"/>
      <c r="AN34" s="240"/>
      <c r="AO34" s="240"/>
      <c r="AP34" s="240"/>
      <c r="AQ34" s="240"/>
      <c r="AR34" s="240"/>
      <c r="AS34" s="88"/>
    </row>
    <row r="35" spans="1:45" ht="6.75" customHeight="1" x14ac:dyDescent="0.4">
      <c r="A35" s="178" t="s">
        <v>68</v>
      </c>
      <c r="B35" s="241"/>
      <c r="C35" s="249" t="str">
        <f>"Recalculate all proposed " &amp; BE17&amp; " land values and improvement costs, up to replacement cost new prior to conducting field"</f>
        <v>Recalculate all proposed 2027 land values and improvement costs, up to replacement cost new prior to conducting field</v>
      </c>
      <c r="D35" s="250"/>
      <c r="E35" s="250"/>
      <c r="F35" s="250"/>
      <c r="G35" s="250"/>
      <c r="H35" s="250"/>
      <c r="I35" s="250"/>
      <c r="J35" s="250"/>
      <c r="K35" s="250"/>
      <c r="L35" s="250"/>
      <c r="M35" s="250"/>
      <c r="N35" s="250"/>
      <c r="O35" s="250"/>
      <c r="P35" s="250"/>
      <c r="Q35" s="250"/>
      <c r="R35" s="250"/>
      <c r="S35" s="250"/>
      <c r="T35" s="250"/>
      <c r="U35" s="250"/>
      <c r="V35" s="251"/>
      <c r="W35" s="183" t="s">
        <v>592</v>
      </c>
      <c r="X35" s="183"/>
      <c r="Y35" s="183"/>
      <c r="Z35" s="183"/>
      <c r="AA35" s="183"/>
      <c r="AB35" s="183"/>
      <c r="AC35" s="183"/>
      <c r="AD35" s="183"/>
      <c r="AE35" s="183"/>
      <c r="AF35" s="183"/>
      <c r="AG35" s="183"/>
      <c r="AH35" s="183"/>
      <c r="AI35" s="183"/>
      <c r="AJ35" s="183"/>
      <c r="AK35" s="183"/>
      <c r="AL35" s="183"/>
      <c r="AM35" s="183"/>
      <c r="AN35" s="183"/>
      <c r="AO35" s="183"/>
      <c r="AP35" s="183"/>
      <c r="AQ35" s="183"/>
      <c r="AR35" s="184"/>
      <c r="AS35" s="88"/>
    </row>
    <row r="36" spans="1:45" x14ac:dyDescent="0.4">
      <c r="A36" s="180"/>
      <c r="B36" s="242"/>
      <c r="C36" s="252"/>
      <c r="D36" s="104"/>
      <c r="E36" s="104"/>
      <c r="F36" s="104"/>
      <c r="G36" s="104"/>
      <c r="H36" s="104"/>
      <c r="I36" s="104"/>
      <c r="J36" s="104"/>
      <c r="K36" s="104"/>
      <c r="L36" s="104"/>
      <c r="M36" s="104"/>
      <c r="N36" s="104"/>
      <c r="O36" s="104"/>
      <c r="P36" s="104"/>
      <c r="Q36" s="104"/>
      <c r="R36" s="104"/>
      <c r="S36" s="104"/>
      <c r="T36" s="104"/>
      <c r="U36" s="104"/>
      <c r="V36" s="253"/>
      <c r="W36" s="186"/>
      <c r="X36" s="186"/>
      <c r="Y36" s="186"/>
      <c r="Z36" s="186"/>
      <c r="AA36" s="186"/>
      <c r="AB36" s="186"/>
      <c r="AC36" s="186"/>
      <c r="AD36" s="186"/>
      <c r="AE36" s="186"/>
      <c r="AF36" s="186"/>
      <c r="AG36" s="186"/>
      <c r="AH36" s="186"/>
      <c r="AI36" s="186"/>
      <c r="AJ36" s="186"/>
      <c r="AK36" s="186"/>
      <c r="AL36" s="186"/>
      <c r="AM36" s="186"/>
      <c r="AN36" s="186"/>
      <c r="AO36" s="186"/>
      <c r="AP36" s="186"/>
      <c r="AQ36" s="186"/>
      <c r="AR36" s="187"/>
      <c r="AS36" s="88"/>
    </row>
    <row r="37" spans="1:45" ht="11.25" customHeight="1" x14ac:dyDescent="0.4">
      <c r="A37" s="155"/>
      <c r="B37" s="88"/>
      <c r="C37" s="252"/>
      <c r="D37" s="104"/>
      <c r="E37" s="104"/>
      <c r="F37" s="104"/>
      <c r="G37" s="104"/>
      <c r="H37" s="104"/>
      <c r="I37" s="104"/>
      <c r="J37" s="104"/>
      <c r="K37" s="104"/>
      <c r="L37" s="104"/>
      <c r="M37" s="104"/>
      <c r="N37" s="104"/>
      <c r="O37" s="104"/>
      <c r="P37" s="104"/>
      <c r="Q37" s="104"/>
      <c r="R37" s="104"/>
      <c r="S37" s="104"/>
      <c r="T37" s="104"/>
      <c r="U37" s="104"/>
      <c r="V37" s="253"/>
      <c r="W37" s="186"/>
      <c r="X37" s="186"/>
      <c r="Y37" s="186"/>
      <c r="Z37" s="186"/>
      <c r="AA37" s="186"/>
      <c r="AB37" s="186"/>
      <c r="AC37" s="186"/>
      <c r="AD37" s="186"/>
      <c r="AE37" s="186"/>
      <c r="AF37" s="186"/>
      <c r="AG37" s="186"/>
      <c r="AH37" s="186"/>
      <c r="AI37" s="186"/>
      <c r="AJ37" s="186"/>
      <c r="AK37" s="186"/>
      <c r="AL37" s="186"/>
      <c r="AM37" s="186"/>
      <c r="AN37" s="186"/>
      <c r="AO37" s="186"/>
      <c r="AP37" s="186"/>
      <c r="AQ37" s="186"/>
      <c r="AR37" s="187"/>
      <c r="AS37" s="88"/>
    </row>
    <row r="38" spans="1:45" ht="18" customHeight="1" x14ac:dyDescent="0.4">
      <c r="A38" s="155"/>
      <c r="B38" s="88"/>
      <c r="C38" s="252" t="str">
        <f>"review, to be completed by"</f>
        <v>review, to be completed by</v>
      </c>
      <c r="D38" s="104"/>
      <c r="E38" s="104"/>
      <c r="F38" s="104"/>
      <c r="G38" s="104"/>
      <c r="H38" s="104"/>
      <c r="I38" s="104"/>
      <c r="J38" s="104"/>
      <c r="K38" s="104"/>
      <c r="L38" s="254">
        <v>8</v>
      </c>
      <c r="M38" s="255"/>
      <c r="N38" s="5" t="s">
        <v>38</v>
      </c>
      <c r="O38" s="254">
        <v>30</v>
      </c>
      <c r="P38" s="254"/>
      <c r="Q38" s="5" t="s">
        <v>38</v>
      </c>
      <c r="R38" s="256">
        <v>2026</v>
      </c>
      <c r="S38" s="99"/>
      <c r="T38" s="99"/>
      <c r="U38" s="78"/>
      <c r="V38" s="79"/>
      <c r="W38" s="186"/>
      <c r="X38" s="186"/>
      <c r="Y38" s="186"/>
      <c r="Z38" s="186"/>
      <c r="AA38" s="186"/>
      <c r="AB38" s="186"/>
      <c r="AC38" s="186"/>
      <c r="AD38" s="186"/>
      <c r="AE38" s="186"/>
      <c r="AF38" s="186"/>
      <c r="AG38" s="186"/>
      <c r="AH38" s="186"/>
      <c r="AI38" s="186"/>
      <c r="AJ38" s="186"/>
      <c r="AK38" s="186"/>
      <c r="AL38" s="186"/>
      <c r="AM38" s="186"/>
      <c r="AN38" s="186"/>
      <c r="AO38" s="186"/>
      <c r="AP38" s="186"/>
      <c r="AQ38" s="186"/>
      <c r="AR38" s="187"/>
      <c r="AS38" s="88"/>
    </row>
    <row r="39" spans="1:45" ht="4.5" customHeight="1" x14ac:dyDescent="0.4">
      <c r="A39" s="192"/>
      <c r="B39" s="123"/>
      <c r="C39" s="157"/>
      <c r="D39" s="123"/>
      <c r="E39" s="123"/>
      <c r="F39" s="123"/>
      <c r="G39" s="123"/>
      <c r="H39" s="123"/>
      <c r="I39" s="123"/>
      <c r="J39" s="123"/>
      <c r="K39" s="123"/>
      <c r="L39" s="123"/>
      <c r="M39" s="123"/>
      <c r="N39" s="123"/>
      <c r="O39" s="123"/>
      <c r="P39" s="123"/>
      <c r="Q39" s="123"/>
      <c r="R39" s="123"/>
      <c r="S39" s="123"/>
      <c r="T39" s="123"/>
      <c r="U39" s="123"/>
      <c r="V39" s="201"/>
      <c r="W39" s="258"/>
      <c r="X39" s="258"/>
      <c r="Y39" s="258"/>
      <c r="Z39" s="258"/>
      <c r="AA39" s="258"/>
      <c r="AB39" s="258"/>
      <c r="AC39" s="258"/>
      <c r="AD39" s="258"/>
      <c r="AE39" s="258"/>
      <c r="AF39" s="258"/>
      <c r="AG39" s="258"/>
      <c r="AH39" s="258"/>
      <c r="AI39" s="258"/>
      <c r="AJ39" s="258"/>
      <c r="AK39" s="258"/>
      <c r="AL39" s="258"/>
      <c r="AM39" s="258"/>
      <c r="AN39" s="258"/>
      <c r="AO39" s="258"/>
      <c r="AP39" s="258"/>
      <c r="AQ39" s="258"/>
      <c r="AR39" s="261"/>
      <c r="AS39" s="88"/>
    </row>
    <row r="40" spans="1:45" hidden="1" x14ac:dyDescent="0.4">
      <c r="A40" s="225" t="str">
        <f>"If your county’s " &amp;BD17-3 &amp;" Residential and/or Commercial Ratio Study were out of compliance and having a median ratio below 89.99%, a more detailed narrative shall be attached to this " &amp;'Page 1'!B6 &amp; " plan detailing specific action(s) in steps 9A – 9H to bring the county in compliance."</f>
        <v>If your county’s 2023 Residential and/or Commercial Ratio Study were out of compliance and having a median ratio below 89.99%, a more detailed narrative shall be attached to this 2026-2027 plan detailing specific action(s) in steps 9A – 9H to bring the county in compliance.</v>
      </c>
      <c r="B40" s="226"/>
      <c r="C40" s="226"/>
      <c r="D40" s="226"/>
      <c r="E40" s="226"/>
      <c r="F40" s="226"/>
      <c r="G40" s="226"/>
      <c r="H40" s="226"/>
      <c r="I40" s="226"/>
      <c r="J40" s="226"/>
      <c r="K40" s="226"/>
      <c r="L40" s="226"/>
      <c r="M40" s="226"/>
      <c r="N40" s="226"/>
      <c r="O40" s="226"/>
      <c r="P40" s="226"/>
      <c r="Q40" s="226"/>
      <c r="R40" s="226"/>
      <c r="S40" s="226"/>
      <c r="T40" s="226"/>
      <c r="U40" s="226"/>
      <c r="V40" s="226"/>
      <c r="W40" s="226"/>
      <c r="X40" s="226"/>
      <c r="Y40" s="226"/>
      <c r="Z40" s="226"/>
      <c r="AA40" s="226"/>
      <c r="AB40" s="226"/>
      <c r="AC40" s="226"/>
      <c r="AD40" s="226"/>
      <c r="AE40" s="226"/>
      <c r="AF40" s="226"/>
      <c r="AG40" s="226"/>
      <c r="AH40" s="226"/>
      <c r="AI40" s="226"/>
      <c r="AJ40" s="226"/>
      <c r="AK40" s="226"/>
      <c r="AL40" s="226"/>
      <c r="AM40" s="226"/>
      <c r="AN40" s="226"/>
      <c r="AO40" s="226"/>
      <c r="AP40" s="226"/>
      <c r="AQ40" s="226"/>
      <c r="AR40" s="227"/>
      <c r="AS40" s="88"/>
    </row>
    <row r="41" spans="1:45" hidden="1" x14ac:dyDescent="0.4">
      <c r="A41" s="228"/>
      <c r="B41" s="229"/>
      <c r="C41" s="229"/>
      <c r="D41" s="229"/>
      <c r="E41" s="229"/>
      <c r="F41" s="229"/>
      <c r="G41" s="229"/>
      <c r="H41" s="229"/>
      <c r="I41" s="229"/>
      <c r="J41" s="229"/>
      <c r="K41" s="229"/>
      <c r="L41" s="229"/>
      <c r="M41" s="229"/>
      <c r="N41" s="229"/>
      <c r="O41" s="229"/>
      <c r="P41" s="229"/>
      <c r="Q41" s="229"/>
      <c r="R41" s="229"/>
      <c r="S41" s="229"/>
      <c r="T41" s="229"/>
      <c r="U41" s="229"/>
      <c r="V41" s="229"/>
      <c r="W41" s="229"/>
      <c r="X41" s="229"/>
      <c r="Y41" s="229"/>
      <c r="Z41" s="229"/>
      <c r="AA41" s="229"/>
      <c r="AB41" s="229"/>
      <c r="AC41" s="229"/>
      <c r="AD41" s="229"/>
      <c r="AE41" s="229"/>
      <c r="AF41" s="229"/>
      <c r="AG41" s="229"/>
      <c r="AH41" s="229"/>
      <c r="AI41" s="229"/>
      <c r="AJ41" s="229"/>
      <c r="AK41" s="229"/>
      <c r="AL41" s="229"/>
      <c r="AM41" s="229"/>
      <c r="AN41" s="229"/>
      <c r="AO41" s="229"/>
      <c r="AP41" s="229"/>
      <c r="AQ41" s="229"/>
      <c r="AR41" s="230"/>
      <c r="AS41" s="88"/>
    </row>
    <row r="42" spans="1:45" hidden="1" x14ac:dyDescent="0.4">
      <c r="A42" s="228"/>
      <c r="B42" s="229"/>
      <c r="C42" s="229"/>
      <c r="D42" s="229"/>
      <c r="E42" s="229"/>
      <c r="F42" s="229"/>
      <c r="G42" s="229"/>
      <c r="H42" s="229"/>
      <c r="I42" s="229"/>
      <c r="J42" s="229"/>
      <c r="K42" s="229"/>
      <c r="L42" s="229"/>
      <c r="M42" s="229"/>
      <c r="N42" s="229"/>
      <c r="O42" s="229"/>
      <c r="P42" s="229"/>
      <c r="Q42" s="229"/>
      <c r="R42" s="229"/>
      <c r="S42" s="229"/>
      <c r="T42" s="229"/>
      <c r="U42" s="229"/>
      <c r="V42" s="229"/>
      <c r="W42" s="229"/>
      <c r="X42" s="229"/>
      <c r="Y42" s="229"/>
      <c r="Z42" s="229"/>
      <c r="AA42" s="229"/>
      <c r="AB42" s="229"/>
      <c r="AC42" s="229"/>
      <c r="AD42" s="229"/>
      <c r="AE42" s="229"/>
      <c r="AF42" s="229"/>
      <c r="AG42" s="229"/>
      <c r="AH42" s="229"/>
      <c r="AI42" s="229"/>
      <c r="AJ42" s="229"/>
      <c r="AK42" s="229"/>
      <c r="AL42" s="229"/>
      <c r="AM42" s="229"/>
      <c r="AN42" s="229"/>
      <c r="AO42" s="229"/>
      <c r="AP42" s="229"/>
      <c r="AQ42" s="229"/>
      <c r="AR42" s="230"/>
      <c r="AS42" s="88"/>
    </row>
    <row r="43" spans="1:45" hidden="1" x14ac:dyDescent="0.4">
      <c r="A43" s="231"/>
      <c r="B43" s="232"/>
      <c r="C43" s="232"/>
      <c r="D43" s="232"/>
      <c r="E43" s="232"/>
      <c r="F43" s="232"/>
      <c r="G43" s="232"/>
      <c r="H43" s="232"/>
      <c r="I43" s="232"/>
      <c r="J43" s="232"/>
      <c r="K43" s="232"/>
      <c r="L43" s="232"/>
      <c r="M43" s="232"/>
      <c r="N43" s="232"/>
      <c r="O43" s="232"/>
      <c r="P43" s="232"/>
      <c r="Q43" s="232"/>
      <c r="R43" s="232"/>
      <c r="S43" s="232"/>
      <c r="T43" s="232"/>
      <c r="U43" s="232"/>
      <c r="V43" s="232"/>
      <c r="W43" s="232"/>
      <c r="X43" s="232"/>
      <c r="Y43" s="232"/>
      <c r="Z43" s="232"/>
      <c r="AA43" s="232"/>
      <c r="AB43" s="232"/>
      <c r="AC43" s="232"/>
      <c r="AD43" s="232"/>
      <c r="AE43" s="232"/>
      <c r="AF43" s="232"/>
      <c r="AG43" s="232"/>
      <c r="AH43" s="232"/>
      <c r="AI43" s="232"/>
      <c r="AJ43" s="232"/>
      <c r="AK43" s="232"/>
      <c r="AL43" s="232"/>
      <c r="AM43" s="232"/>
      <c r="AN43" s="232"/>
      <c r="AO43" s="232"/>
      <c r="AP43" s="232"/>
      <c r="AQ43" s="232"/>
      <c r="AR43" s="233"/>
      <c r="AS43" s="88"/>
    </row>
    <row r="44" spans="1:45" ht="21" customHeight="1" x14ac:dyDescent="0.4">
      <c r="A44" s="243" t="str">
        <f>"If your county's "&amp;LEFT('Page 1'!B6,4)-1&amp;" residential sales study or the county's most recent commercial appraisal study were out of compliance (having a median ratio below 90% of market value), "&amp;"the county shall follow steps 9A-9H W24 while complying with the requirements of Section 137.115, RSMo, and Article X of the Missouri Constitution."&amp;" Guidance for complying with Section 137.115, RSMo, may be found in Chapter 2 of the Assessors' Manual."</f>
        <v>If your county's 2025 residential sales study or the county's most recent commercial appraisal study were out of compliance (having a median ratio below 90% of market value), the county shall follow steps 9A-9H W24 while complying with the requirements of Section 137.115, RSMo, and Article X of the Missouri Constitution. Guidance for complying with Section 137.115, RSMo, may be found in Chapter 2 of the Assessors' Manual.</v>
      </c>
      <c r="B44" s="244"/>
      <c r="C44" s="244"/>
      <c r="D44" s="244"/>
      <c r="E44" s="244"/>
      <c r="F44" s="244"/>
      <c r="G44" s="244"/>
      <c r="H44" s="244"/>
      <c r="I44" s="244"/>
      <c r="J44" s="244"/>
      <c r="K44" s="244"/>
      <c r="L44" s="244"/>
      <c r="M44" s="244"/>
      <c r="N44" s="244"/>
      <c r="O44" s="244"/>
      <c r="P44" s="244"/>
      <c r="Q44" s="244"/>
      <c r="R44" s="244"/>
      <c r="S44" s="244"/>
      <c r="T44" s="244"/>
      <c r="U44" s="244"/>
      <c r="V44" s="244"/>
      <c r="W44" s="244"/>
      <c r="X44" s="244"/>
      <c r="Y44" s="244"/>
      <c r="Z44" s="244"/>
      <c r="AA44" s="244"/>
      <c r="AB44" s="244"/>
      <c r="AC44" s="244"/>
      <c r="AD44" s="244"/>
      <c r="AE44" s="244"/>
      <c r="AF44" s="244"/>
      <c r="AG44" s="244"/>
      <c r="AH44" s="244"/>
      <c r="AI44" s="244"/>
      <c r="AJ44" s="244"/>
      <c r="AK44" s="244"/>
      <c r="AL44" s="244"/>
      <c r="AM44" s="244"/>
      <c r="AN44" s="244"/>
      <c r="AO44" s="244"/>
      <c r="AP44" s="244"/>
      <c r="AQ44" s="244"/>
      <c r="AR44" s="245"/>
      <c r="AS44" s="88"/>
    </row>
    <row r="45" spans="1:45" ht="21" customHeight="1" x14ac:dyDescent="0.4">
      <c r="A45" s="246"/>
      <c r="B45" s="247"/>
      <c r="C45" s="247"/>
      <c r="D45" s="247"/>
      <c r="E45" s="247"/>
      <c r="F45" s="247"/>
      <c r="G45" s="247"/>
      <c r="H45" s="247"/>
      <c r="I45" s="247"/>
      <c r="J45" s="247"/>
      <c r="K45" s="247"/>
      <c r="L45" s="247"/>
      <c r="M45" s="247"/>
      <c r="N45" s="247"/>
      <c r="O45" s="247"/>
      <c r="P45" s="247"/>
      <c r="Q45" s="247"/>
      <c r="R45" s="247"/>
      <c r="S45" s="247"/>
      <c r="T45" s="247"/>
      <c r="U45" s="247"/>
      <c r="V45" s="247"/>
      <c r="W45" s="247"/>
      <c r="X45" s="247"/>
      <c r="Y45" s="247"/>
      <c r="Z45" s="247"/>
      <c r="AA45" s="247"/>
      <c r="AB45" s="247"/>
      <c r="AC45" s="247"/>
      <c r="AD45" s="247"/>
      <c r="AE45" s="247"/>
      <c r="AF45" s="247"/>
      <c r="AG45" s="247"/>
      <c r="AH45" s="247"/>
      <c r="AI45" s="247"/>
      <c r="AJ45" s="247"/>
      <c r="AK45" s="247"/>
      <c r="AL45" s="247"/>
      <c r="AM45" s="247"/>
      <c r="AN45" s="247"/>
      <c r="AO45" s="247"/>
      <c r="AP45" s="247"/>
      <c r="AQ45" s="247"/>
      <c r="AR45" s="248"/>
      <c r="AS45" s="88"/>
    </row>
    <row r="46" spans="1:45" ht="21" customHeight="1" x14ac:dyDescent="0.4">
      <c r="A46" s="246"/>
      <c r="B46" s="247"/>
      <c r="C46" s="247"/>
      <c r="D46" s="247"/>
      <c r="E46" s="247"/>
      <c r="F46" s="247"/>
      <c r="G46" s="247"/>
      <c r="H46" s="247"/>
      <c r="I46" s="247"/>
      <c r="J46" s="247"/>
      <c r="K46" s="247"/>
      <c r="L46" s="247"/>
      <c r="M46" s="247"/>
      <c r="N46" s="247"/>
      <c r="O46" s="247"/>
      <c r="P46" s="247"/>
      <c r="Q46" s="247"/>
      <c r="R46" s="247"/>
      <c r="S46" s="247"/>
      <c r="T46" s="247"/>
      <c r="U46" s="247"/>
      <c r="V46" s="247"/>
      <c r="W46" s="247"/>
      <c r="X46" s="247"/>
      <c r="Y46" s="247"/>
      <c r="Z46" s="247"/>
      <c r="AA46" s="247"/>
      <c r="AB46" s="247"/>
      <c r="AC46" s="247"/>
      <c r="AD46" s="247"/>
      <c r="AE46" s="247"/>
      <c r="AF46" s="247"/>
      <c r="AG46" s="247"/>
      <c r="AH46" s="247"/>
      <c r="AI46" s="247"/>
      <c r="AJ46" s="247"/>
      <c r="AK46" s="247"/>
      <c r="AL46" s="247"/>
      <c r="AM46" s="247"/>
      <c r="AN46" s="247"/>
      <c r="AO46" s="247"/>
      <c r="AP46" s="247"/>
      <c r="AQ46" s="247"/>
      <c r="AR46" s="248"/>
      <c r="AS46" s="88"/>
    </row>
    <row r="47" spans="1:45" ht="21" customHeight="1" x14ac:dyDescent="0.4">
      <c r="A47" s="246"/>
      <c r="B47" s="247"/>
      <c r="C47" s="247"/>
      <c r="D47" s="247"/>
      <c r="E47" s="247"/>
      <c r="F47" s="247"/>
      <c r="G47" s="247"/>
      <c r="H47" s="247"/>
      <c r="I47" s="247"/>
      <c r="J47" s="247"/>
      <c r="K47" s="247"/>
      <c r="L47" s="247"/>
      <c r="M47" s="247"/>
      <c r="N47" s="247"/>
      <c r="O47" s="247"/>
      <c r="P47" s="247"/>
      <c r="Q47" s="247"/>
      <c r="R47" s="247"/>
      <c r="S47" s="247"/>
      <c r="T47" s="247"/>
      <c r="U47" s="247"/>
      <c r="V47" s="247"/>
      <c r="W47" s="247"/>
      <c r="X47" s="247"/>
      <c r="Y47" s="247"/>
      <c r="Z47" s="247"/>
      <c r="AA47" s="247"/>
      <c r="AB47" s="247"/>
      <c r="AC47" s="247"/>
      <c r="AD47" s="247"/>
      <c r="AE47" s="247"/>
      <c r="AF47" s="247"/>
      <c r="AG47" s="247"/>
      <c r="AH47" s="247"/>
      <c r="AI47" s="247"/>
      <c r="AJ47" s="247"/>
      <c r="AK47" s="247"/>
      <c r="AL47" s="247"/>
      <c r="AM47" s="247"/>
      <c r="AN47" s="247"/>
      <c r="AO47" s="247"/>
      <c r="AP47" s="247"/>
      <c r="AQ47" s="247"/>
      <c r="AR47" s="248"/>
      <c r="AS47" s="88"/>
    </row>
    <row r="48" spans="1:45" ht="15.75" customHeight="1" x14ac:dyDescent="0.4">
      <c r="A48" s="193" t="s">
        <v>69</v>
      </c>
      <c r="B48" s="262"/>
      <c r="C48" s="264" t="s">
        <v>39</v>
      </c>
      <c r="D48" s="120"/>
      <c r="E48" s="120"/>
      <c r="F48" s="120"/>
      <c r="G48" s="120"/>
      <c r="H48" s="120"/>
      <c r="I48" s="120"/>
      <c r="J48" s="120"/>
      <c r="K48" s="120"/>
      <c r="L48" s="120"/>
      <c r="M48" s="120"/>
      <c r="N48" s="120"/>
      <c r="O48" s="120"/>
      <c r="P48" s="120"/>
      <c r="Q48" s="120"/>
      <c r="R48" s="120"/>
      <c r="S48" s="120"/>
      <c r="T48" s="120"/>
      <c r="U48" s="120"/>
      <c r="V48" s="265"/>
      <c r="W48" s="207" t="s">
        <v>592</v>
      </c>
      <c r="X48" s="208"/>
      <c r="Y48" s="208"/>
      <c r="Z48" s="208"/>
      <c r="AA48" s="208"/>
      <c r="AB48" s="208"/>
      <c r="AC48" s="208"/>
      <c r="AD48" s="208"/>
      <c r="AE48" s="208"/>
      <c r="AF48" s="208"/>
      <c r="AG48" s="208"/>
      <c r="AH48" s="208"/>
      <c r="AI48" s="208"/>
      <c r="AJ48" s="208"/>
      <c r="AK48" s="208"/>
      <c r="AL48" s="208"/>
      <c r="AM48" s="208"/>
      <c r="AN48" s="208"/>
      <c r="AO48" s="208"/>
      <c r="AP48" s="208"/>
      <c r="AQ48" s="208"/>
      <c r="AR48" s="209"/>
      <c r="AS48" s="88"/>
    </row>
    <row r="49" spans="1:45" ht="9" customHeight="1" x14ac:dyDescent="0.4">
      <c r="A49" s="215"/>
      <c r="B49" s="263"/>
      <c r="C49" s="157"/>
      <c r="D49" s="122"/>
      <c r="E49" s="122"/>
      <c r="F49" s="122"/>
      <c r="G49" s="122"/>
      <c r="H49" s="122"/>
      <c r="I49" s="122"/>
      <c r="J49" s="122"/>
      <c r="K49" s="122"/>
      <c r="L49" s="122"/>
      <c r="M49" s="122"/>
      <c r="N49" s="122"/>
      <c r="O49" s="122"/>
      <c r="P49" s="122"/>
      <c r="Q49" s="122"/>
      <c r="R49" s="122"/>
      <c r="S49" s="122"/>
      <c r="T49" s="122"/>
      <c r="U49" s="122"/>
      <c r="V49" s="158"/>
      <c r="W49" s="210"/>
      <c r="X49" s="211"/>
      <c r="Y49" s="211"/>
      <c r="Z49" s="211"/>
      <c r="AA49" s="211"/>
      <c r="AB49" s="211"/>
      <c r="AC49" s="211"/>
      <c r="AD49" s="211"/>
      <c r="AE49" s="211"/>
      <c r="AF49" s="211"/>
      <c r="AG49" s="211"/>
      <c r="AH49" s="211"/>
      <c r="AI49" s="211"/>
      <c r="AJ49" s="211"/>
      <c r="AK49" s="211"/>
      <c r="AL49" s="211"/>
      <c r="AM49" s="211"/>
      <c r="AN49" s="211"/>
      <c r="AO49" s="211"/>
      <c r="AP49" s="211"/>
      <c r="AQ49" s="211"/>
      <c r="AR49" s="212"/>
      <c r="AS49" s="88"/>
    </row>
    <row r="50" spans="1:45" ht="6.75" customHeight="1" x14ac:dyDescent="0.4">
      <c r="A50" s="178" t="s">
        <v>65</v>
      </c>
      <c r="B50" s="179"/>
      <c r="C50" s="150" t="s">
        <v>1125</v>
      </c>
      <c r="D50" s="107"/>
      <c r="E50" s="107"/>
      <c r="F50" s="107"/>
      <c r="G50" s="107"/>
      <c r="H50" s="107"/>
      <c r="I50" s="107"/>
      <c r="J50" s="107"/>
      <c r="K50" s="107"/>
      <c r="L50" s="107"/>
      <c r="M50" s="107"/>
      <c r="N50" s="107"/>
      <c r="O50" s="107"/>
      <c r="P50" s="107"/>
      <c r="Q50" s="107"/>
      <c r="R50" s="107"/>
      <c r="S50" s="107"/>
      <c r="T50" s="107"/>
      <c r="U50" s="107"/>
      <c r="V50" s="107"/>
      <c r="W50" s="182" t="s">
        <v>592</v>
      </c>
      <c r="X50" s="183"/>
      <c r="Y50" s="183"/>
      <c r="Z50" s="183"/>
      <c r="AA50" s="183"/>
      <c r="AB50" s="183"/>
      <c r="AC50" s="183"/>
      <c r="AD50" s="183"/>
      <c r="AE50" s="183"/>
      <c r="AF50" s="183"/>
      <c r="AG50" s="183"/>
      <c r="AH50" s="183"/>
      <c r="AI50" s="183"/>
      <c r="AJ50" s="183"/>
      <c r="AK50" s="183"/>
      <c r="AL50" s="183"/>
      <c r="AM50" s="183"/>
      <c r="AN50" s="183"/>
      <c r="AO50" s="183"/>
      <c r="AP50" s="183"/>
      <c r="AQ50" s="183"/>
      <c r="AR50" s="184"/>
      <c r="AS50" s="88"/>
    </row>
    <row r="51" spans="1:45" ht="12.75" customHeight="1" x14ac:dyDescent="0.4">
      <c r="A51" s="180"/>
      <c r="B51" s="181"/>
      <c r="C51" s="150"/>
      <c r="D51" s="107"/>
      <c r="E51" s="107"/>
      <c r="F51" s="107"/>
      <c r="G51" s="107"/>
      <c r="H51" s="107"/>
      <c r="I51" s="107"/>
      <c r="J51" s="107"/>
      <c r="K51" s="107"/>
      <c r="L51" s="107"/>
      <c r="M51" s="107"/>
      <c r="N51" s="107"/>
      <c r="O51" s="107"/>
      <c r="P51" s="107"/>
      <c r="Q51" s="107"/>
      <c r="R51" s="107"/>
      <c r="S51" s="107"/>
      <c r="T51" s="107"/>
      <c r="U51" s="107"/>
      <c r="V51" s="107"/>
      <c r="W51" s="185"/>
      <c r="X51" s="186"/>
      <c r="Y51" s="186"/>
      <c r="Z51" s="186"/>
      <c r="AA51" s="186"/>
      <c r="AB51" s="186"/>
      <c r="AC51" s="186"/>
      <c r="AD51" s="186"/>
      <c r="AE51" s="186"/>
      <c r="AF51" s="186"/>
      <c r="AG51" s="186"/>
      <c r="AH51" s="186"/>
      <c r="AI51" s="186"/>
      <c r="AJ51" s="186"/>
      <c r="AK51" s="186"/>
      <c r="AL51" s="186"/>
      <c r="AM51" s="186"/>
      <c r="AN51" s="186"/>
      <c r="AO51" s="186"/>
      <c r="AP51" s="186"/>
      <c r="AQ51" s="186"/>
      <c r="AR51" s="187"/>
      <c r="AS51" s="88"/>
    </row>
    <row r="52" spans="1:45" ht="12.75" customHeight="1" x14ac:dyDescent="0.4">
      <c r="A52" s="155"/>
      <c r="B52" s="156"/>
      <c r="C52" s="150"/>
      <c r="D52" s="107"/>
      <c r="E52" s="107"/>
      <c r="F52" s="107"/>
      <c r="G52" s="107"/>
      <c r="H52" s="107"/>
      <c r="I52" s="107"/>
      <c r="J52" s="107"/>
      <c r="K52" s="107"/>
      <c r="L52" s="107"/>
      <c r="M52" s="107"/>
      <c r="N52" s="107"/>
      <c r="O52" s="107"/>
      <c r="P52" s="107"/>
      <c r="Q52" s="107"/>
      <c r="R52" s="107"/>
      <c r="S52" s="107"/>
      <c r="T52" s="107"/>
      <c r="U52" s="107"/>
      <c r="V52" s="107"/>
      <c r="W52" s="185"/>
      <c r="X52" s="186"/>
      <c r="Y52" s="186"/>
      <c r="Z52" s="186"/>
      <c r="AA52" s="186"/>
      <c r="AB52" s="186"/>
      <c r="AC52" s="186"/>
      <c r="AD52" s="186"/>
      <c r="AE52" s="186"/>
      <c r="AF52" s="186"/>
      <c r="AG52" s="186"/>
      <c r="AH52" s="186"/>
      <c r="AI52" s="186"/>
      <c r="AJ52" s="186"/>
      <c r="AK52" s="186"/>
      <c r="AL52" s="186"/>
      <c r="AM52" s="186"/>
      <c r="AN52" s="186"/>
      <c r="AO52" s="186"/>
      <c r="AP52" s="186"/>
      <c r="AQ52" s="186"/>
      <c r="AR52" s="187"/>
      <c r="AS52" s="88"/>
    </row>
    <row r="53" spans="1:45" ht="12.75" customHeight="1" x14ac:dyDescent="0.4">
      <c r="A53" s="155"/>
      <c r="B53" s="156"/>
      <c r="C53" s="150"/>
      <c r="D53" s="107"/>
      <c r="E53" s="107"/>
      <c r="F53" s="107"/>
      <c r="G53" s="107"/>
      <c r="H53" s="107"/>
      <c r="I53" s="107"/>
      <c r="J53" s="107"/>
      <c r="K53" s="107"/>
      <c r="L53" s="107"/>
      <c r="M53" s="107"/>
      <c r="N53" s="107"/>
      <c r="O53" s="107"/>
      <c r="P53" s="107"/>
      <c r="Q53" s="107"/>
      <c r="R53" s="107"/>
      <c r="S53" s="107"/>
      <c r="T53" s="107"/>
      <c r="U53" s="107"/>
      <c r="V53" s="107"/>
      <c r="W53" s="185"/>
      <c r="X53" s="186"/>
      <c r="Y53" s="186"/>
      <c r="Z53" s="186"/>
      <c r="AA53" s="186"/>
      <c r="AB53" s="186"/>
      <c r="AC53" s="186"/>
      <c r="AD53" s="186"/>
      <c r="AE53" s="186"/>
      <c r="AF53" s="186"/>
      <c r="AG53" s="186"/>
      <c r="AH53" s="186"/>
      <c r="AI53" s="186"/>
      <c r="AJ53" s="186"/>
      <c r="AK53" s="186"/>
      <c r="AL53" s="186"/>
      <c r="AM53" s="186"/>
      <c r="AN53" s="186"/>
      <c r="AO53" s="186"/>
      <c r="AP53" s="186"/>
      <c r="AQ53" s="186"/>
      <c r="AR53" s="187"/>
      <c r="AS53" s="88"/>
    </row>
    <row r="54" spans="1:45" ht="12.75" customHeight="1" x14ac:dyDescent="0.4">
      <c r="A54" s="155"/>
      <c r="B54" s="156"/>
      <c r="C54" s="150"/>
      <c r="D54" s="107"/>
      <c r="E54" s="107"/>
      <c r="F54" s="107"/>
      <c r="G54" s="107"/>
      <c r="H54" s="107"/>
      <c r="I54" s="107"/>
      <c r="J54" s="107"/>
      <c r="K54" s="107"/>
      <c r="L54" s="107"/>
      <c r="M54" s="107"/>
      <c r="N54" s="107"/>
      <c r="O54" s="107"/>
      <c r="P54" s="107"/>
      <c r="Q54" s="107"/>
      <c r="R54" s="107"/>
      <c r="S54" s="107"/>
      <c r="T54" s="107"/>
      <c r="U54" s="107"/>
      <c r="V54" s="107"/>
      <c r="W54" s="185"/>
      <c r="X54" s="186"/>
      <c r="Y54" s="186"/>
      <c r="Z54" s="186"/>
      <c r="AA54" s="186"/>
      <c r="AB54" s="186"/>
      <c r="AC54" s="186"/>
      <c r="AD54" s="186"/>
      <c r="AE54" s="186"/>
      <c r="AF54" s="186"/>
      <c r="AG54" s="186"/>
      <c r="AH54" s="186"/>
      <c r="AI54" s="186"/>
      <c r="AJ54" s="186"/>
      <c r="AK54" s="186"/>
      <c r="AL54" s="186"/>
      <c r="AM54" s="186"/>
      <c r="AN54" s="186"/>
      <c r="AO54" s="186"/>
      <c r="AP54" s="186"/>
      <c r="AQ54" s="186"/>
      <c r="AR54" s="187"/>
      <c r="AS54" s="88"/>
    </row>
    <row r="55" spans="1:45" ht="12.75" customHeight="1" x14ac:dyDescent="0.4">
      <c r="A55" s="155"/>
      <c r="B55" s="156"/>
      <c r="C55" s="150"/>
      <c r="D55" s="107"/>
      <c r="E55" s="107"/>
      <c r="F55" s="107"/>
      <c r="G55" s="107"/>
      <c r="H55" s="107"/>
      <c r="I55" s="107"/>
      <c r="J55" s="107"/>
      <c r="K55" s="107"/>
      <c r="L55" s="107"/>
      <c r="M55" s="107"/>
      <c r="N55" s="107"/>
      <c r="O55" s="107"/>
      <c r="P55" s="107"/>
      <c r="Q55" s="107"/>
      <c r="R55" s="107"/>
      <c r="S55" s="107"/>
      <c r="T55" s="107"/>
      <c r="U55" s="107"/>
      <c r="V55" s="107"/>
      <c r="W55" s="185"/>
      <c r="X55" s="186"/>
      <c r="Y55" s="186"/>
      <c r="Z55" s="186"/>
      <c r="AA55" s="186"/>
      <c r="AB55" s="186"/>
      <c r="AC55" s="186"/>
      <c r="AD55" s="186"/>
      <c r="AE55" s="186"/>
      <c r="AF55" s="186"/>
      <c r="AG55" s="186"/>
      <c r="AH55" s="186"/>
      <c r="AI55" s="186"/>
      <c r="AJ55" s="186"/>
      <c r="AK55" s="186"/>
      <c r="AL55" s="186"/>
      <c r="AM55" s="186"/>
      <c r="AN55" s="186"/>
      <c r="AO55" s="186"/>
      <c r="AP55" s="186"/>
      <c r="AQ55" s="186"/>
      <c r="AR55" s="187"/>
      <c r="AS55" s="88"/>
    </row>
    <row r="56" spans="1:45" ht="12.75" customHeight="1" x14ac:dyDescent="0.4">
      <c r="A56" s="155"/>
      <c r="B56" s="156"/>
      <c r="C56" s="150"/>
      <c r="D56" s="107"/>
      <c r="E56" s="107"/>
      <c r="F56" s="107"/>
      <c r="G56" s="107"/>
      <c r="H56" s="107"/>
      <c r="I56" s="107"/>
      <c r="J56" s="107"/>
      <c r="K56" s="107"/>
      <c r="L56" s="107"/>
      <c r="M56" s="107"/>
      <c r="N56" s="107"/>
      <c r="O56" s="107"/>
      <c r="P56" s="107"/>
      <c r="Q56" s="107"/>
      <c r="R56" s="107"/>
      <c r="S56" s="107"/>
      <c r="T56" s="107"/>
      <c r="U56" s="107"/>
      <c r="V56" s="107"/>
      <c r="W56" s="185"/>
      <c r="X56" s="186"/>
      <c r="Y56" s="186"/>
      <c r="Z56" s="186"/>
      <c r="AA56" s="186"/>
      <c r="AB56" s="186"/>
      <c r="AC56" s="186"/>
      <c r="AD56" s="186"/>
      <c r="AE56" s="186"/>
      <c r="AF56" s="186"/>
      <c r="AG56" s="186"/>
      <c r="AH56" s="186"/>
      <c r="AI56" s="186"/>
      <c r="AJ56" s="186"/>
      <c r="AK56" s="186"/>
      <c r="AL56" s="186"/>
      <c r="AM56" s="186"/>
      <c r="AN56" s="186"/>
      <c r="AO56" s="186"/>
      <c r="AP56" s="186"/>
      <c r="AQ56" s="186"/>
      <c r="AR56" s="187"/>
      <c r="AS56" s="88"/>
    </row>
    <row r="57" spans="1:45" ht="12.75" customHeight="1" x14ac:dyDescent="0.4">
      <c r="A57" s="155"/>
      <c r="B57" s="156"/>
      <c r="C57" s="202"/>
      <c r="D57" s="203"/>
      <c r="E57" s="203"/>
      <c r="F57" s="203"/>
      <c r="G57" s="203"/>
      <c r="H57" s="203"/>
      <c r="I57" s="203"/>
      <c r="J57" s="203"/>
      <c r="K57" s="203"/>
      <c r="L57" s="203"/>
      <c r="M57" s="203"/>
      <c r="N57" s="203"/>
      <c r="O57" s="203"/>
      <c r="P57" s="203"/>
      <c r="Q57" s="203"/>
      <c r="R57" s="203"/>
      <c r="S57" s="203"/>
      <c r="T57" s="203"/>
      <c r="U57" s="203"/>
      <c r="V57" s="203"/>
      <c r="W57" s="185"/>
      <c r="X57" s="186"/>
      <c r="Y57" s="186"/>
      <c r="Z57" s="186"/>
      <c r="AA57" s="186"/>
      <c r="AB57" s="186"/>
      <c r="AC57" s="186"/>
      <c r="AD57" s="186"/>
      <c r="AE57" s="186"/>
      <c r="AF57" s="186"/>
      <c r="AG57" s="186"/>
      <c r="AH57" s="186"/>
      <c r="AI57" s="186"/>
      <c r="AJ57" s="186"/>
      <c r="AK57" s="186"/>
      <c r="AL57" s="186"/>
      <c r="AM57" s="186"/>
      <c r="AN57" s="186"/>
      <c r="AO57" s="186"/>
      <c r="AP57" s="186"/>
      <c r="AQ57" s="186"/>
      <c r="AR57" s="187"/>
      <c r="AS57" s="88"/>
    </row>
    <row r="58" spans="1:45" ht="12.75" customHeight="1" x14ac:dyDescent="0.4">
      <c r="A58" s="155"/>
      <c r="B58" s="156"/>
      <c r="C58" s="202"/>
      <c r="D58" s="203"/>
      <c r="E58" s="203"/>
      <c r="F58" s="203"/>
      <c r="G58" s="203"/>
      <c r="H58" s="203"/>
      <c r="I58" s="203"/>
      <c r="J58" s="203"/>
      <c r="K58" s="203"/>
      <c r="L58" s="203"/>
      <c r="M58" s="203"/>
      <c r="N58" s="203"/>
      <c r="O58" s="203"/>
      <c r="P58" s="203"/>
      <c r="Q58" s="203"/>
      <c r="R58" s="203"/>
      <c r="S58" s="203"/>
      <c r="T58" s="203"/>
      <c r="U58" s="203"/>
      <c r="V58" s="203"/>
      <c r="W58" s="185"/>
      <c r="X58" s="186"/>
      <c r="Y58" s="186"/>
      <c r="Z58" s="186"/>
      <c r="AA58" s="186"/>
      <c r="AB58" s="186"/>
      <c r="AC58" s="186"/>
      <c r="AD58" s="186"/>
      <c r="AE58" s="186"/>
      <c r="AF58" s="186"/>
      <c r="AG58" s="186"/>
      <c r="AH58" s="186"/>
      <c r="AI58" s="186"/>
      <c r="AJ58" s="186"/>
      <c r="AK58" s="186"/>
      <c r="AL58" s="186"/>
      <c r="AM58" s="186"/>
      <c r="AN58" s="186"/>
      <c r="AO58" s="186"/>
      <c r="AP58" s="186"/>
      <c r="AQ58" s="186"/>
      <c r="AR58" s="187"/>
      <c r="AS58" s="88"/>
    </row>
    <row r="59" spans="1:45" ht="12.75" customHeight="1" x14ac:dyDescent="0.4">
      <c r="A59" s="157"/>
      <c r="B59" s="158"/>
      <c r="C59" s="152"/>
      <c r="D59" s="153"/>
      <c r="E59" s="153"/>
      <c r="F59" s="153"/>
      <c r="G59" s="153"/>
      <c r="H59" s="153"/>
      <c r="I59" s="153"/>
      <c r="J59" s="153"/>
      <c r="K59" s="153"/>
      <c r="L59" s="153"/>
      <c r="M59" s="153"/>
      <c r="N59" s="153"/>
      <c r="O59" s="153"/>
      <c r="P59" s="153"/>
      <c r="Q59" s="153"/>
      <c r="R59" s="153"/>
      <c r="S59" s="153"/>
      <c r="T59" s="153"/>
      <c r="U59" s="153"/>
      <c r="V59" s="153"/>
      <c r="W59" s="188"/>
      <c r="X59" s="189"/>
      <c r="Y59" s="189"/>
      <c r="Z59" s="189"/>
      <c r="AA59" s="189"/>
      <c r="AB59" s="189"/>
      <c r="AC59" s="189"/>
      <c r="AD59" s="189"/>
      <c r="AE59" s="189"/>
      <c r="AF59" s="189"/>
      <c r="AG59" s="189"/>
      <c r="AH59" s="189"/>
      <c r="AI59" s="189"/>
      <c r="AJ59" s="189"/>
      <c r="AK59" s="189"/>
      <c r="AL59" s="189"/>
      <c r="AM59" s="189"/>
      <c r="AN59" s="189"/>
      <c r="AO59" s="189"/>
      <c r="AP59" s="189"/>
      <c r="AQ59" s="189"/>
      <c r="AR59" s="190"/>
    </row>
    <row r="60" spans="1:45" x14ac:dyDescent="0.4">
      <c r="A60" s="105">
        <v>6</v>
      </c>
      <c r="B60" s="105"/>
      <c r="C60" s="105"/>
      <c r="D60" s="105"/>
      <c r="E60" s="105"/>
      <c r="F60" s="105"/>
      <c r="G60" s="105"/>
      <c r="H60" s="105"/>
      <c r="I60" s="105"/>
      <c r="J60" s="105"/>
      <c r="K60" s="105"/>
      <c r="L60" s="105"/>
      <c r="M60" s="105"/>
      <c r="N60" s="105"/>
      <c r="O60" s="105"/>
      <c r="P60" s="105"/>
      <c r="Q60" s="105"/>
      <c r="R60" s="105"/>
      <c r="S60" s="105"/>
      <c r="T60" s="105"/>
      <c r="U60" s="105"/>
      <c r="V60" s="105"/>
      <c r="W60" s="105"/>
      <c r="X60" s="105"/>
      <c r="Y60" s="105"/>
      <c r="Z60" s="105"/>
      <c r="AA60" s="105"/>
      <c r="AB60" s="105"/>
      <c r="AC60" s="105"/>
      <c r="AD60" s="105"/>
      <c r="AE60" s="105"/>
      <c r="AF60" s="105"/>
      <c r="AG60" s="105"/>
      <c r="AH60" s="105"/>
      <c r="AI60" s="105"/>
      <c r="AJ60" s="105"/>
      <c r="AK60" s="105"/>
      <c r="AL60" s="105"/>
      <c r="AM60" s="105"/>
      <c r="AN60" s="105"/>
      <c r="AO60" s="105"/>
      <c r="AP60" s="105"/>
      <c r="AQ60" s="105"/>
      <c r="AR60" s="105"/>
      <c r="AS60" s="105"/>
    </row>
    <row r="61" spans="1:45" x14ac:dyDescent="0.4">
      <c r="A61" s="88"/>
      <c r="B61" s="88"/>
      <c r="C61" s="88"/>
      <c r="D61" s="88"/>
      <c r="E61" s="88"/>
      <c r="F61" s="88"/>
      <c r="G61" s="88"/>
      <c r="H61" s="88"/>
      <c r="I61" s="88"/>
      <c r="J61" s="88"/>
      <c r="K61" s="88"/>
      <c r="L61" s="88"/>
      <c r="M61" s="88"/>
      <c r="N61" s="88"/>
      <c r="O61" s="88"/>
      <c r="P61" s="88"/>
      <c r="Q61" s="88"/>
      <c r="R61" s="88"/>
      <c r="S61" s="88"/>
      <c r="T61" s="88"/>
      <c r="U61" s="88"/>
      <c r="V61" s="88"/>
      <c r="W61" s="88"/>
      <c r="X61" s="88"/>
      <c r="Y61" s="88"/>
      <c r="Z61" s="88"/>
      <c r="AA61" s="88"/>
      <c r="AB61" s="88"/>
      <c r="AC61" s="88"/>
      <c r="AD61" s="88"/>
      <c r="AE61" s="88"/>
      <c r="AF61" s="88"/>
      <c r="AG61" s="88"/>
      <c r="AH61" s="88"/>
      <c r="AI61" s="88"/>
      <c r="AJ61" s="88"/>
      <c r="AK61" s="88"/>
      <c r="AL61" s="88"/>
      <c r="AM61" s="88"/>
      <c r="AN61" s="88"/>
      <c r="AO61" s="88"/>
      <c r="AP61" s="88"/>
      <c r="AQ61" s="88"/>
      <c r="AR61" s="88"/>
      <c r="AS61" s="88"/>
    </row>
    <row r="62" spans="1:45" x14ac:dyDescent="0.4"/>
  </sheetData>
  <sheetProtection sheet="1" objects="1" scenarios="1" selectLockedCells="1" selectUnlockedCells="1"/>
  <mergeCells count="44">
    <mergeCell ref="A60:AS61"/>
    <mergeCell ref="A26:B34"/>
    <mergeCell ref="W50:AR59"/>
    <mergeCell ref="A37:B39"/>
    <mergeCell ref="C39:V39"/>
    <mergeCell ref="W35:AR39"/>
    <mergeCell ref="A50:B51"/>
    <mergeCell ref="C50:V59"/>
    <mergeCell ref="A48:B49"/>
    <mergeCell ref="C48:V49"/>
    <mergeCell ref="W48:AR49"/>
    <mergeCell ref="AS1:AS58"/>
    <mergeCell ref="A18:B19"/>
    <mergeCell ref="C18:V23"/>
    <mergeCell ref="W18:AR23"/>
    <mergeCell ref="A20:B23"/>
    <mergeCell ref="W1:AI1"/>
    <mergeCell ref="AJ1:AR1"/>
    <mergeCell ref="A11:AR11"/>
    <mergeCell ref="A12:B13"/>
    <mergeCell ref="A3:AR4"/>
    <mergeCell ref="A6:AR8"/>
    <mergeCell ref="A9:V10"/>
    <mergeCell ref="W9:AR10"/>
    <mergeCell ref="W12:AR17"/>
    <mergeCell ref="A14:B17"/>
    <mergeCell ref="C12:V16"/>
    <mergeCell ref="C17:J17"/>
    <mergeCell ref="K17:L17"/>
    <mergeCell ref="N17:O17"/>
    <mergeCell ref="Q17:S17"/>
    <mergeCell ref="A1:V1"/>
    <mergeCell ref="A52:B59"/>
    <mergeCell ref="A40:AR43"/>
    <mergeCell ref="A24:B25"/>
    <mergeCell ref="C24:V34"/>
    <mergeCell ref="W24:AR34"/>
    <mergeCell ref="A35:B36"/>
    <mergeCell ref="A44:AR47"/>
    <mergeCell ref="C35:V37"/>
    <mergeCell ref="C38:K38"/>
    <mergeCell ref="L38:M38"/>
    <mergeCell ref="O38:P38"/>
    <mergeCell ref="R38:T38"/>
  </mergeCells>
  <pageMargins left="0.5" right="0.25" top="0.75" bottom="0.75" header="0.3" footer="0.3"/>
  <pageSetup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Y54"/>
  <sheetViews>
    <sheetView zoomScaleNormal="100" zoomScaleSheetLayoutView="100" workbookViewId="0">
      <selection activeCell="C50" sqref="C50:V52"/>
    </sheetView>
  </sheetViews>
  <sheetFormatPr defaultColWidth="0" defaultRowHeight="15.45" zeroHeight="1" x14ac:dyDescent="0.4"/>
  <cols>
    <col min="1" max="44" width="2.3046875" style="3" customWidth="1"/>
    <col min="45" max="45" width="1.07421875" style="3" customWidth="1"/>
    <col min="46" max="49" width="2.3046875" style="3" hidden="1" customWidth="1"/>
    <col min="50" max="50" width="9.69140625" style="3" hidden="1" customWidth="1"/>
    <col min="51" max="51" width="6.53515625" style="3" hidden="1" customWidth="1"/>
    <col min="52" max="16384" width="2.3046875" style="3" hidden="1"/>
  </cols>
  <sheetData>
    <row r="1" spans="1:45" x14ac:dyDescent="0.4">
      <c r="A1" s="86" t="str">
        <f>'Page 1'!B11</f>
        <v>Gasconade County</v>
      </c>
      <c r="B1" s="86"/>
      <c r="C1" s="86"/>
      <c r="D1" s="86"/>
      <c r="E1" s="86"/>
      <c r="F1" s="86"/>
      <c r="G1" s="86"/>
      <c r="H1" s="86"/>
      <c r="I1" s="86"/>
      <c r="J1" s="86"/>
      <c r="K1" s="86"/>
      <c r="L1" s="86"/>
      <c r="M1" s="86"/>
      <c r="N1" s="86"/>
      <c r="O1" s="86"/>
      <c r="P1" s="86"/>
      <c r="Q1" s="86"/>
      <c r="R1" s="86"/>
      <c r="S1" s="86"/>
      <c r="T1" s="86"/>
      <c r="U1" s="86"/>
      <c r="V1" s="86"/>
      <c r="W1" s="87" t="s">
        <v>13</v>
      </c>
      <c r="X1" s="88"/>
      <c r="Y1" s="88"/>
      <c r="Z1" s="88"/>
      <c r="AA1" s="88"/>
      <c r="AB1" s="88"/>
      <c r="AC1" s="88"/>
      <c r="AD1" s="88"/>
      <c r="AE1" s="88"/>
      <c r="AF1" s="88"/>
      <c r="AG1" s="88"/>
      <c r="AH1" s="88"/>
      <c r="AI1" s="88"/>
      <c r="AJ1" s="124"/>
      <c r="AK1" s="124"/>
      <c r="AL1" s="124"/>
      <c r="AM1" s="124"/>
      <c r="AN1" s="124"/>
      <c r="AO1" s="124"/>
      <c r="AP1" s="124"/>
      <c r="AQ1" s="124"/>
      <c r="AR1" s="124"/>
      <c r="AS1" s="88"/>
    </row>
    <row r="2" spans="1:45" x14ac:dyDescent="0.4">
      <c r="A2" s="213" t="s">
        <v>33</v>
      </c>
      <c r="B2" s="213"/>
      <c r="C2" s="213"/>
      <c r="D2" s="213"/>
      <c r="E2" s="213"/>
      <c r="F2" s="213"/>
      <c r="G2" s="213"/>
      <c r="H2" s="213"/>
      <c r="I2" s="213"/>
      <c r="J2" s="213"/>
      <c r="K2" s="213"/>
      <c r="L2" s="213"/>
      <c r="M2" s="213"/>
      <c r="N2" s="213"/>
      <c r="O2" s="213"/>
      <c r="P2" s="213"/>
      <c r="Q2" s="213"/>
      <c r="R2" s="213"/>
      <c r="S2" s="213"/>
      <c r="T2" s="213"/>
      <c r="U2" s="213"/>
      <c r="V2" s="213"/>
      <c r="W2" s="213"/>
      <c r="X2" s="213"/>
      <c r="Y2" s="213"/>
      <c r="Z2" s="213"/>
      <c r="AA2" s="213"/>
      <c r="AB2" s="213"/>
      <c r="AC2" s="213"/>
      <c r="AD2" s="213"/>
      <c r="AE2" s="213"/>
      <c r="AF2" s="213"/>
      <c r="AG2" s="213"/>
      <c r="AH2" s="213"/>
      <c r="AI2" s="213"/>
      <c r="AJ2" s="214"/>
      <c r="AK2" s="214"/>
      <c r="AL2" s="214"/>
      <c r="AM2" s="214"/>
      <c r="AN2" s="214"/>
      <c r="AO2" s="214"/>
      <c r="AP2" s="214"/>
      <c r="AQ2" s="214"/>
      <c r="AR2" s="214"/>
      <c r="AS2" s="88"/>
    </row>
    <row r="3" spans="1:45" x14ac:dyDescent="0.4">
      <c r="A3" s="213"/>
      <c r="B3" s="213"/>
      <c r="C3" s="213"/>
      <c r="D3" s="213"/>
      <c r="E3" s="213"/>
      <c r="F3" s="213"/>
      <c r="G3" s="213"/>
      <c r="H3" s="213"/>
      <c r="I3" s="213"/>
      <c r="J3" s="213"/>
      <c r="K3" s="213"/>
      <c r="L3" s="213"/>
      <c r="M3" s="213"/>
      <c r="N3" s="213"/>
      <c r="O3" s="213"/>
      <c r="P3" s="213"/>
      <c r="Q3" s="213"/>
      <c r="R3" s="213"/>
      <c r="S3" s="213"/>
      <c r="T3" s="213"/>
      <c r="U3" s="213"/>
      <c r="V3" s="213"/>
      <c r="W3" s="213"/>
      <c r="X3" s="213"/>
      <c r="Y3" s="213"/>
      <c r="Z3" s="213"/>
      <c r="AA3" s="213"/>
      <c r="AB3" s="213"/>
      <c r="AC3" s="213"/>
      <c r="AD3" s="213"/>
      <c r="AE3" s="213"/>
      <c r="AF3" s="213"/>
      <c r="AG3" s="213"/>
      <c r="AH3" s="213"/>
      <c r="AI3" s="213"/>
      <c r="AJ3" s="214"/>
      <c r="AK3" s="214"/>
      <c r="AL3" s="214"/>
      <c r="AM3" s="214"/>
      <c r="AN3" s="214"/>
      <c r="AO3" s="214"/>
      <c r="AP3" s="214"/>
      <c r="AQ3" s="214"/>
      <c r="AR3" s="214"/>
      <c r="AS3" s="88"/>
    </row>
    <row r="4" spans="1:45" x14ac:dyDescent="0.4">
      <c r="A4" s="213" t="s">
        <v>34</v>
      </c>
      <c r="B4" s="213"/>
      <c r="C4" s="213"/>
      <c r="D4" s="213"/>
      <c r="E4" s="213"/>
      <c r="F4" s="213"/>
      <c r="G4" s="213"/>
      <c r="H4" s="213"/>
      <c r="I4" s="213"/>
      <c r="J4" s="213"/>
      <c r="K4" s="213"/>
      <c r="L4" s="213"/>
      <c r="M4" s="213"/>
      <c r="N4" s="213"/>
      <c r="O4" s="213"/>
      <c r="P4" s="213"/>
      <c r="Q4" s="213"/>
      <c r="R4" s="213"/>
      <c r="S4" s="213"/>
      <c r="T4" s="213"/>
      <c r="U4" s="213"/>
      <c r="V4" s="213"/>
      <c r="W4" s="213"/>
      <c r="X4" s="213"/>
      <c r="Y4" s="213"/>
      <c r="Z4" s="213"/>
      <c r="AA4" s="213"/>
      <c r="AB4" s="213"/>
      <c r="AC4" s="213"/>
      <c r="AD4" s="213"/>
      <c r="AE4" s="213"/>
      <c r="AF4" s="213"/>
      <c r="AG4" s="213"/>
      <c r="AH4" s="213"/>
      <c r="AI4" s="213"/>
      <c r="AJ4" s="214"/>
      <c r="AK4" s="214"/>
      <c r="AL4" s="214"/>
      <c r="AM4" s="214"/>
      <c r="AN4" s="214"/>
      <c r="AO4" s="214"/>
      <c r="AP4" s="214"/>
      <c r="AQ4" s="214"/>
      <c r="AR4" s="214"/>
      <c r="AS4" s="88"/>
    </row>
    <row r="5" spans="1:45" x14ac:dyDescent="0.4">
      <c r="A5" s="213"/>
      <c r="B5" s="213"/>
      <c r="C5" s="213"/>
      <c r="D5" s="213"/>
      <c r="E5" s="213"/>
      <c r="F5" s="213"/>
      <c r="G5" s="213"/>
      <c r="H5" s="213"/>
      <c r="I5" s="213"/>
      <c r="J5" s="213"/>
      <c r="K5" s="213"/>
      <c r="L5" s="213"/>
      <c r="M5" s="213"/>
      <c r="N5" s="213"/>
      <c r="O5" s="213"/>
      <c r="P5" s="213"/>
      <c r="Q5" s="213"/>
      <c r="R5" s="213"/>
      <c r="S5" s="213"/>
      <c r="T5" s="213"/>
      <c r="U5" s="213"/>
      <c r="V5" s="213"/>
      <c r="W5" s="213"/>
      <c r="X5" s="213"/>
      <c r="Y5" s="213"/>
      <c r="Z5" s="213"/>
      <c r="AA5" s="213"/>
      <c r="AB5" s="213"/>
      <c r="AC5" s="213"/>
      <c r="AD5" s="213"/>
      <c r="AE5" s="213"/>
      <c r="AF5" s="213"/>
      <c r="AG5" s="213"/>
      <c r="AH5" s="213"/>
      <c r="AI5" s="213"/>
      <c r="AJ5" s="214"/>
      <c r="AK5" s="214"/>
      <c r="AL5" s="214"/>
      <c r="AM5" s="214"/>
      <c r="AN5" s="214"/>
      <c r="AO5" s="214"/>
      <c r="AP5" s="214"/>
      <c r="AQ5" s="214"/>
      <c r="AR5" s="214"/>
      <c r="AS5" s="88"/>
    </row>
    <row r="6" spans="1:45" x14ac:dyDescent="0.4">
      <c r="A6" s="172" t="s">
        <v>35</v>
      </c>
      <c r="B6" s="172"/>
      <c r="C6" s="172"/>
      <c r="D6" s="172"/>
      <c r="E6" s="172"/>
      <c r="F6" s="172"/>
      <c r="G6" s="172"/>
      <c r="H6" s="172"/>
      <c r="I6" s="172"/>
      <c r="J6" s="172"/>
      <c r="K6" s="172"/>
      <c r="L6" s="172"/>
      <c r="M6" s="172"/>
      <c r="N6" s="172"/>
      <c r="O6" s="172"/>
      <c r="P6" s="172"/>
      <c r="Q6" s="172"/>
      <c r="R6" s="172"/>
      <c r="S6" s="172"/>
      <c r="T6" s="172"/>
      <c r="U6" s="172"/>
      <c r="V6" s="173"/>
      <c r="W6" s="174" t="s">
        <v>36</v>
      </c>
      <c r="X6" s="175"/>
      <c r="Y6" s="175"/>
      <c r="Z6" s="175"/>
      <c r="AA6" s="175"/>
      <c r="AB6" s="175"/>
      <c r="AC6" s="175"/>
      <c r="AD6" s="175"/>
      <c r="AE6" s="175"/>
      <c r="AF6" s="175"/>
      <c r="AG6" s="175"/>
      <c r="AH6" s="175"/>
      <c r="AI6" s="175"/>
      <c r="AJ6" s="175"/>
      <c r="AK6" s="175"/>
      <c r="AL6" s="175"/>
      <c r="AM6" s="175"/>
      <c r="AN6" s="175"/>
      <c r="AO6" s="175"/>
      <c r="AP6" s="175"/>
      <c r="AQ6" s="175"/>
      <c r="AR6" s="176"/>
      <c r="AS6" s="88"/>
    </row>
    <row r="7" spans="1:45" x14ac:dyDescent="0.4">
      <c r="A7" s="172"/>
      <c r="B7" s="172"/>
      <c r="C7" s="172"/>
      <c r="D7" s="172"/>
      <c r="E7" s="172"/>
      <c r="F7" s="172"/>
      <c r="G7" s="172"/>
      <c r="H7" s="172"/>
      <c r="I7" s="172"/>
      <c r="J7" s="172"/>
      <c r="K7" s="172"/>
      <c r="L7" s="172"/>
      <c r="M7" s="172"/>
      <c r="N7" s="172"/>
      <c r="O7" s="172"/>
      <c r="P7" s="172"/>
      <c r="Q7" s="172"/>
      <c r="R7" s="172"/>
      <c r="S7" s="172"/>
      <c r="T7" s="172"/>
      <c r="U7" s="172"/>
      <c r="V7" s="173"/>
      <c r="W7" s="177"/>
      <c r="X7" s="175"/>
      <c r="Y7" s="175"/>
      <c r="Z7" s="175"/>
      <c r="AA7" s="175"/>
      <c r="AB7" s="175"/>
      <c r="AC7" s="175"/>
      <c r="AD7" s="175"/>
      <c r="AE7" s="175"/>
      <c r="AF7" s="175"/>
      <c r="AG7" s="175"/>
      <c r="AH7" s="175"/>
      <c r="AI7" s="175"/>
      <c r="AJ7" s="175"/>
      <c r="AK7" s="175"/>
      <c r="AL7" s="175"/>
      <c r="AM7" s="175"/>
      <c r="AN7" s="175"/>
      <c r="AO7" s="175"/>
      <c r="AP7" s="175"/>
      <c r="AQ7" s="175"/>
      <c r="AR7" s="176"/>
      <c r="AS7" s="88"/>
    </row>
    <row r="8" spans="1:45" ht="6.75" customHeight="1" x14ac:dyDescent="0.4">
      <c r="A8" s="88"/>
      <c r="B8" s="88"/>
      <c r="C8" s="88"/>
      <c r="D8" s="88"/>
      <c r="E8" s="88"/>
      <c r="F8" s="88"/>
      <c r="G8" s="88"/>
      <c r="H8" s="88"/>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row>
    <row r="9" spans="1:45" ht="6.75" customHeight="1" x14ac:dyDescent="0.4">
      <c r="A9" s="285" t="s">
        <v>45</v>
      </c>
      <c r="B9" s="289"/>
      <c r="C9" s="147" t="s">
        <v>1118</v>
      </c>
      <c r="D9" s="148"/>
      <c r="E9" s="148"/>
      <c r="F9" s="148"/>
      <c r="G9" s="148"/>
      <c r="H9" s="148"/>
      <c r="I9" s="148"/>
      <c r="J9" s="148"/>
      <c r="K9" s="148"/>
      <c r="L9" s="148"/>
      <c r="M9" s="148"/>
      <c r="N9" s="148"/>
      <c r="O9" s="148"/>
      <c r="P9" s="148"/>
      <c r="Q9" s="148"/>
      <c r="R9" s="148"/>
      <c r="S9" s="148"/>
      <c r="T9" s="148"/>
      <c r="U9" s="148"/>
      <c r="V9" s="149"/>
      <c r="W9" s="182" t="s">
        <v>592</v>
      </c>
      <c r="X9" s="183"/>
      <c r="Y9" s="183"/>
      <c r="Z9" s="183"/>
      <c r="AA9" s="183"/>
      <c r="AB9" s="183"/>
      <c r="AC9" s="183"/>
      <c r="AD9" s="183"/>
      <c r="AE9" s="183"/>
      <c r="AF9" s="183"/>
      <c r="AG9" s="183"/>
      <c r="AH9" s="183"/>
      <c r="AI9" s="183"/>
      <c r="AJ9" s="183"/>
      <c r="AK9" s="183"/>
      <c r="AL9" s="183"/>
      <c r="AM9" s="183"/>
      <c r="AN9" s="183"/>
      <c r="AO9" s="183"/>
      <c r="AP9" s="183"/>
      <c r="AQ9" s="183"/>
      <c r="AR9" s="184"/>
      <c r="AS9" s="88"/>
    </row>
    <row r="10" spans="1:45" x14ac:dyDescent="0.4">
      <c r="A10" s="290"/>
      <c r="B10" s="291"/>
      <c r="C10" s="150"/>
      <c r="D10" s="107"/>
      <c r="E10" s="107"/>
      <c r="F10" s="107"/>
      <c r="G10" s="107"/>
      <c r="H10" s="107"/>
      <c r="I10" s="107"/>
      <c r="J10" s="107"/>
      <c r="K10" s="107"/>
      <c r="L10" s="107"/>
      <c r="M10" s="107"/>
      <c r="N10" s="107"/>
      <c r="O10" s="107"/>
      <c r="P10" s="107"/>
      <c r="Q10" s="107"/>
      <c r="R10" s="107"/>
      <c r="S10" s="107"/>
      <c r="T10" s="107"/>
      <c r="U10" s="107"/>
      <c r="V10" s="151"/>
      <c r="W10" s="185"/>
      <c r="X10" s="186"/>
      <c r="Y10" s="186"/>
      <c r="Z10" s="186"/>
      <c r="AA10" s="186"/>
      <c r="AB10" s="186"/>
      <c r="AC10" s="186"/>
      <c r="AD10" s="186"/>
      <c r="AE10" s="186"/>
      <c r="AF10" s="186"/>
      <c r="AG10" s="186"/>
      <c r="AH10" s="186"/>
      <c r="AI10" s="186"/>
      <c r="AJ10" s="186"/>
      <c r="AK10" s="186"/>
      <c r="AL10" s="186"/>
      <c r="AM10" s="186"/>
      <c r="AN10" s="186"/>
      <c r="AO10" s="186"/>
      <c r="AP10" s="186"/>
      <c r="AQ10" s="186"/>
      <c r="AR10" s="187"/>
      <c r="AS10" s="88"/>
    </row>
    <row r="11" spans="1:45" x14ac:dyDescent="0.4">
      <c r="A11" s="272"/>
      <c r="B11" s="294"/>
      <c r="C11" s="286"/>
      <c r="D11" s="287"/>
      <c r="E11" s="287"/>
      <c r="F11" s="287"/>
      <c r="G11" s="287"/>
      <c r="H11" s="287"/>
      <c r="I11" s="287"/>
      <c r="J11" s="287"/>
      <c r="K11" s="287"/>
      <c r="L11" s="287"/>
      <c r="M11" s="287"/>
      <c r="N11" s="287"/>
      <c r="O11" s="287"/>
      <c r="P11" s="287"/>
      <c r="Q11" s="287"/>
      <c r="R11" s="287"/>
      <c r="S11" s="287"/>
      <c r="T11" s="287"/>
      <c r="U11" s="287"/>
      <c r="V11" s="288"/>
      <c r="W11" s="188"/>
      <c r="X11" s="189"/>
      <c r="Y11" s="189"/>
      <c r="Z11" s="189"/>
      <c r="AA11" s="189"/>
      <c r="AB11" s="189"/>
      <c r="AC11" s="189"/>
      <c r="AD11" s="189"/>
      <c r="AE11" s="189"/>
      <c r="AF11" s="189"/>
      <c r="AG11" s="189"/>
      <c r="AH11" s="189"/>
      <c r="AI11" s="189"/>
      <c r="AJ11" s="189"/>
      <c r="AK11" s="189"/>
      <c r="AL11" s="189"/>
      <c r="AM11" s="189"/>
      <c r="AN11" s="189"/>
      <c r="AO11" s="189"/>
      <c r="AP11" s="189"/>
      <c r="AQ11" s="189"/>
      <c r="AR11" s="190"/>
      <c r="AS11" s="88"/>
    </row>
    <row r="12" spans="1:45" ht="6.75" customHeight="1" x14ac:dyDescent="0.4">
      <c r="A12" s="285" t="s">
        <v>46</v>
      </c>
      <c r="B12" s="289"/>
      <c r="C12" s="147" t="s">
        <v>40</v>
      </c>
      <c r="D12" s="148"/>
      <c r="E12" s="148"/>
      <c r="F12" s="148"/>
      <c r="G12" s="148"/>
      <c r="H12" s="148"/>
      <c r="I12" s="148"/>
      <c r="J12" s="148"/>
      <c r="K12" s="148"/>
      <c r="L12" s="148"/>
      <c r="M12" s="148"/>
      <c r="N12" s="148"/>
      <c r="O12" s="148"/>
      <c r="P12" s="148"/>
      <c r="Q12" s="148"/>
      <c r="R12" s="148"/>
      <c r="S12" s="148"/>
      <c r="T12" s="148"/>
      <c r="U12" s="148"/>
      <c r="V12" s="149"/>
      <c r="W12" s="182" t="s">
        <v>592</v>
      </c>
      <c r="X12" s="183"/>
      <c r="Y12" s="183"/>
      <c r="Z12" s="183"/>
      <c r="AA12" s="183"/>
      <c r="AB12" s="183"/>
      <c r="AC12" s="183"/>
      <c r="AD12" s="183"/>
      <c r="AE12" s="183"/>
      <c r="AF12" s="183"/>
      <c r="AG12" s="183"/>
      <c r="AH12" s="183"/>
      <c r="AI12" s="183"/>
      <c r="AJ12" s="183"/>
      <c r="AK12" s="183"/>
      <c r="AL12" s="183"/>
      <c r="AM12" s="183"/>
      <c r="AN12" s="183"/>
      <c r="AO12" s="183"/>
      <c r="AP12" s="183"/>
      <c r="AQ12" s="183"/>
      <c r="AR12" s="184"/>
      <c r="AS12" s="88"/>
    </row>
    <row r="13" spans="1:45" x14ac:dyDescent="0.4">
      <c r="A13" s="290"/>
      <c r="B13" s="291"/>
      <c r="C13" s="150"/>
      <c r="D13" s="107"/>
      <c r="E13" s="107"/>
      <c r="F13" s="107"/>
      <c r="G13" s="107"/>
      <c r="H13" s="107"/>
      <c r="I13" s="107"/>
      <c r="J13" s="107"/>
      <c r="K13" s="107"/>
      <c r="L13" s="107"/>
      <c r="M13" s="107"/>
      <c r="N13" s="107"/>
      <c r="O13" s="107"/>
      <c r="P13" s="107"/>
      <c r="Q13" s="107"/>
      <c r="R13" s="107"/>
      <c r="S13" s="107"/>
      <c r="T13" s="107"/>
      <c r="U13" s="107"/>
      <c r="V13" s="151"/>
      <c r="W13" s="185"/>
      <c r="X13" s="186"/>
      <c r="Y13" s="186"/>
      <c r="Z13" s="186"/>
      <c r="AA13" s="186"/>
      <c r="AB13" s="186"/>
      <c r="AC13" s="186"/>
      <c r="AD13" s="186"/>
      <c r="AE13" s="186"/>
      <c r="AF13" s="186"/>
      <c r="AG13" s="186"/>
      <c r="AH13" s="186"/>
      <c r="AI13" s="186"/>
      <c r="AJ13" s="186"/>
      <c r="AK13" s="186"/>
      <c r="AL13" s="186"/>
      <c r="AM13" s="186"/>
      <c r="AN13" s="186"/>
      <c r="AO13" s="186"/>
      <c r="AP13" s="186"/>
      <c r="AQ13" s="186"/>
      <c r="AR13" s="187"/>
      <c r="AS13" s="88"/>
    </row>
    <row r="14" spans="1:45" ht="9" customHeight="1" x14ac:dyDescent="0.4">
      <c r="A14" s="157"/>
      <c r="B14" s="158"/>
      <c r="C14" s="286"/>
      <c r="D14" s="287"/>
      <c r="E14" s="287"/>
      <c r="F14" s="287"/>
      <c r="G14" s="287"/>
      <c r="H14" s="287"/>
      <c r="I14" s="287"/>
      <c r="J14" s="287"/>
      <c r="K14" s="287"/>
      <c r="L14" s="287"/>
      <c r="M14" s="287"/>
      <c r="N14" s="287"/>
      <c r="O14" s="287"/>
      <c r="P14" s="287"/>
      <c r="Q14" s="287"/>
      <c r="R14" s="287"/>
      <c r="S14" s="287"/>
      <c r="T14" s="287"/>
      <c r="U14" s="287"/>
      <c r="V14" s="288"/>
      <c r="W14" s="188"/>
      <c r="X14" s="189"/>
      <c r="Y14" s="189"/>
      <c r="Z14" s="189"/>
      <c r="AA14" s="189"/>
      <c r="AB14" s="189"/>
      <c r="AC14" s="189"/>
      <c r="AD14" s="189"/>
      <c r="AE14" s="189"/>
      <c r="AF14" s="189"/>
      <c r="AG14" s="189"/>
      <c r="AH14" s="189"/>
      <c r="AI14" s="189"/>
      <c r="AJ14" s="189"/>
      <c r="AK14" s="189"/>
      <c r="AL14" s="189"/>
      <c r="AM14" s="189"/>
      <c r="AN14" s="189"/>
      <c r="AO14" s="189"/>
      <c r="AP14" s="189"/>
      <c r="AQ14" s="189"/>
      <c r="AR14" s="190"/>
      <c r="AS14" s="88"/>
    </row>
    <row r="15" spans="1:45" ht="6.75" customHeight="1" x14ac:dyDescent="0.4">
      <c r="A15" s="285" t="s">
        <v>47</v>
      </c>
      <c r="B15" s="289"/>
      <c r="C15" s="147" t="s">
        <v>1119</v>
      </c>
      <c r="D15" s="148"/>
      <c r="E15" s="148"/>
      <c r="F15" s="148"/>
      <c r="G15" s="148"/>
      <c r="H15" s="148"/>
      <c r="I15" s="148"/>
      <c r="J15" s="148"/>
      <c r="K15" s="148"/>
      <c r="L15" s="148"/>
      <c r="M15" s="148"/>
      <c r="N15" s="148"/>
      <c r="O15" s="148"/>
      <c r="P15" s="148"/>
      <c r="Q15" s="148"/>
      <c r="R15" s="148"/>
      <c r="S15" s="148"/>
      <c r="T15" s="148"/>
      <c r="U15" s="148"/>
      <c r="V15" s="149"/>
      <c r="W15" s="182" t="s">
        <v>592</v>
      </c>
      <c r="X15" s="183"/>
      <c r="Y15" s="183"/>
      <c r="Z15" s="183"/>
      <c r="AA15" s="183"/>
      <c r="AB15" s="183"/>
      <c r="AC15" s="183"/>
      <c r="AD15" s="183"/>
      <c r="AE15" s="183"/>
      <c r="AF15" s="183"/>
      <c r="AG15" s="183"/>
      <c r="AH15" s="183"/>
      <c r="AI15" s="183"/>
      <c r="AJ15" s="183"/>
      <c r="AK15" s="183"/>
      <c r="AL15" s="183"/>
      <c r="AM15" s="183"/>
      <c r="AN15" s="183"/>
      <c r="AO15" s="183"/>
      <c r="AP15" s="183"/>
      <c r="AQ15" s="183"/>
      <c r="AR15" s="184"/>
      <c r="AS15" s="88"/>
    </row>
    <row r="16" spans="1:45" x14ac:dyDescent="0.4">
      <c r="A16" s="290"/>
      <c r="B16" s="291"/>
      <c r="C16" s="150"/>
      <c r="D16" s="107"/>
      <c r="E16" s="107"/>
      <c r="F16" s="107"/>
      <c r="G16" s="107"/>
      <c r="H16" s="107"/>
      <c r="I16" s="107"/>
      <c r="J16" s="107"/>
      <c r="K16" s="107"/>
      <c r="L16" s="107"/>
      <c r="M16" s="107"/>
      <c r="N16" s="107"/>
      <c r="O16" s="107"/>
      <c r="P16" s="107"/>
      <c r="Q16" s="107"/>
      <c r="R16" s="107"/>
      <c r="S16" s="107"/>
      <c r="T16" s="107"/>
      <c r="U16" s="107"/>
      <c r="V16" s="151"/>
      <c r="W16" s="185"/>
      <c r="X16" s="186"/>
      <c r="Y16" s="186"/>
      <c r="Z16" s="186"/>
      <c r="AA16" s="186"/>
      <c r="AB16" s="186"/>
      <c r="AC16" s="186"/>
      <c r="AD16" s="186"/>
      <c r="AE16" s="186"/>
      <c r="AF16" s="186"/>
      <c r="AG16" s="186"/>
      <c r="AH16" s="186"/>
      <c r="AI16" s="186"/>
      <c r="AJ16" s="186"/>
      <c r="AK16" s="186"/>
      <c r="AL16" s="186"/>
      <c r="AM16" s="186"/>
      <c r="AN16" s="186"/>
      <c r="AO16" s="186"/>
      <c r="AP16" s="186"/>
      <c r="AQ16" s="186"/>
      <c r="AR16" s="187"/>
      <c r="AS16" s="88"/>
    </row>
    <row r="17" spans="1:45" x14ac:dyDescent="0.4">
      <c r="A17" s="155"/>
      <c r="B17" s="156"/>
      <c r="C17" s="150"/>
      <c r="D17" s="107"/>
      <c r="E17" s="107"/>
      <c r="F17" s="107"/>
      <c r="G17" s="107"/>
      <c r="H17" s="107"/>
      <c r="I17" s="107"/>
      <c r="J17" s="107"/>
      <c r="K17" s="107"/>
      <c r="L17" s="107"/>
      <c r="M17" s="107"/>
      <c r="N17" s="107"/>
      <c r="O17" s="107"/>
      <c r="P17" s="107"/>
      <c r="Q17" s="107"/>
      <c r="R17" s="107"/>
      <c r="S17" s="107"/>
      <c r="T17" s="107"/>
      <c r="U17" s="107"/>
      <c r="V17" s="151"/>
      <c r="W17" s="185"/>
      <c r="X17" s="186"/>
      <c r="Y17" s="186"/>
      <c r="Z17" s="186"/>
      <c r="AA17" s="186"/>
      <c r="AB17" s="186"/>
      <c r="AC17" s="186"/>
      <c r="AD17" s="186"/>
      <c r="AE17" s="186"/>
      <c r="AF17" s="186"/>
      <c r="AG17" s="186"/>
      <c r="AH17" s="186"/>
      <c r="AI17" s="186"/>
      <c r="AJ17" s="186"/>
      <c r="AK17" s="186"/>
      <c r="AL17" s="186"/>
      <c r="AM17" s="186"/>
      <c r="AN17" s="186"/>
      <c r="AO17" s="186"/>
      <c r="AP17" s="186"/>
      <c r="AQ17" s="186"/>
      <c r="AR17" s="187"/>
      <c r="AS17" s="88"/>
    </row>
    <row r="18" spans="1:45" x14ac:dyDescent="0.4">
      <c r="A18" s="155"/>
      <c r="B18" s="156"/>
      <c r="C18" s="150"/>
      <c r="D18" s="107"/>
      <c r="E18" s="107"/>
      <c r="F18" s="107"/>
      <c r="G18" s="107"/>
      <c r="H18" s="107"/>
      <c r="I18" s="107"/>
      <c r="J18" s="107"/>
      <c r="K18" s="107"/>
      <c r="L18" s="107"/>
      <c r="M18" s="107"/>
      <c r="N18" s="107"/>
      <c r="O18" s="107"/>
      <c r="P18" s="107"/>
      <c r="Q18" s="107"/>
      <c r="R18" s="107"/>
      <c r="S18" s="107"/>
      <c r="T18" s="107"/>
      <c r="U18" s="107"/>
      <c r="V18" s="151"/>
      <c r="W18" s="185"/>
      <c r="X18" s="186"/>
      <c r="Y18" s="186"/>
      <c r="Z18" s="186"/>
      <c r="AA18" s="186"/>
      <c r="AB18" s="186"/>
      <c r="AC18" s="186"/>
      <c r="AD18" s="186"/>
      <c r="AE18" s="186"/>
      <c r="AF18" s="186"/>
      <c r="AG18" s="186"/>
      <c r="AH18" s="186"/>
      <c r="AI18" s="186"/>
      <c r="AJ18" s="186"/>
      <c r="AK18" s="186"/>
      <c r="AL18" s="186"/>
      <c r="AM18" s="186"/>
      <c r="AN18" s="186"/>
      <c r="AO18" s="186"/>
      <c r="AP18" s="186"/>
      <c r="AQ18" s="186"/>
      <c r="AR18" s="187"/>
      <c r="AS18" s="88"/>
    </row>
    <row r="19" spans="1:45" x14ac:dyDescent="0.4">
      <c r="A19" s="155"/>
      <c r="B19" s="156"/>
      <c r="C19" s="150"/>
      <c r="D19" s="107"/>
      <c r="E19" s="107"/>
      <c r="F19" s="107"/>
      <c r="G19" s="107"/>
      <c r="H19" s="107"/>
      <c r="I19" s="107"/>
      <c r="J19" s="107"/>
      <c r="K19" s="107"/>
      <c r="L19" s="107"/>
      <c r="M19" s="107"/>
      <c r="N19" s="107"/>
      <c r="O19" s="107"/>
      <c r="P19" s="107"/>
      <c r="Q19" s="107"/>
      <c r="R19" s="107"/>
      <c r="S19" s="107"/>
      <c r="T19" s="107"/>
      <c r="U19" s="107"/>
      <c r="V19" s="151"/>
      <c r="W19" s="185"/>
      <c r="X19" s="186"/>
      <c r="Y19" s="186"/>
      <c r="Z19" s="186"/>
      <c r="AA19" s="186"/>
      <c r="AB19" s="186"/>
      <c r="AC19" s="186"/>
      <c r="AD19" s="186"/>
      <c r="AE19" s="186"/>
      <c r="AF19" s="186"/>
      <c r="AG19" s="186"/>
      <c r="AH19" s="186"/>
      <c r="AI19" s="186"/>
      <c r="AJ19" s="186"/>
      <c r="AK19" s="186"/>
      <c r="AL19" s="186"/>
      <c r="AM19" s="186"/>
      <c r="AN19" s="186"/>
      <c r="AO19" s="186"/>
      <c r="AP19" s="186"/>
      <c r="AQ19" s="186"/>
      <c r="AR19" s="187"/>
      <c r="AS19" s="88"/>
    </row>
    <row r="20" spans="1:45" x14ac:dyDescent="0.4">
      <c r="A20" s="155"/>
      <c r="B20" s="156"/>
      <c r="C20" s="150"/>
      <c r="D20" s="107"/>
      <c r="E20" s="107"/>
      <c r="F20" s="107"/>
      <c r="G20" s="107"/>
      <c r="H20" s="107"/>
      <c r="I20" s="107"/>
      <c r="J20" s="107"/>
      <c r="K20" s="107"/>
      <c r="L20" s="107"/>
      <c r="M20" s="107"/>
      <c r="N20" s="107"/>
      <c r="O20" s="107"/>
      <c r="P20" s="107"/>
      <c r="Q20" s="107"/>
      <c r="R20" s="107"/>
      <c r="S20" s="107"/>
      <c r="T20" s="107"/>
      <c r="U20" s="107"/>
      <c r="V20" s="151"/>
      <c r="W20" s="185"/>
      <c r="X20" s="186"/>
      <c r="Y20" s="186"/>
      <c r="Z20" s="186"/>
      <c r="AA20" s="186"/>
      <c r="AB20" s="186"/>
      <c r="AC20" s="186"/>
      <c r="AD20" s="186"/>
      <c r="AE20" s="186"/>
      <c r="AF20" s="186"/>
      <c r="AG20" s="186"/>
      <c r="AH20" s="186"/>
      <c r="AI20" s="186"/>
      <c r="AJ20" s="186"/>
      <c r="AK20" s="186"/>
      <c r="AL20" s="186"/>
      <c r="AM20" s="186"/>
      <c r="AN20" s="186"/>
      <c r="AO20" s="186"/>
      <c r="AP20" s="186"/>
      <c r="AQ20" s="186"/>
      <c r="AR20" s="187"/>
      <c r="AS20" s="88"/>
    </row>
    <row r="21" spans="1:45" ht="24" customHeight="1" x14ac:dyDescent="0.4">
      <c r="A21" s="157"/>
      <c r="B21" s="158"/>
      <c r="C21" s="286"/>
      <c r="D21" s="287"/>
      <c r="E21" s="287"/>
      <c r="F21" s="287"/>
      <c r="G21" s="287"/>
      <c r="H21" s="287"/>
      <c r="I21" s="287"/>
      <c r="J21" s="287"/>
      <c r="K21" s="287"/>
      <c r="L21" s="287"/>
      <c r="M21" s="287"/>
      <c r="N21" s="287"/>
      <c r="O21" s="287"/>
      <c r="P21" s="287"/>
      <c r="Q21" s="287"/>
      <c r="R21" s="287"/>
      <c r="S21" s="287"/>
      <c r="T21" s="287"/>
      <c r="U21" s="287"/>
      <c r="V21" s="288"/>
      <c r="W21" s="188"/>
      <c r="X21" s="189"/>
      <c r="Y21" s="189"/>
      <c r="Z21" s="189"/>
      <c r="AA21" s="189"/>
      <c r="AB21" s="189"/>
      <c r="AC21" s="189"/>
      <c r="AD21" s="189"/>
      <c r="AE21" s="189"/>
      <c r="AF21" s="189"/>
      <c r="AG21" s="189"/>
      <c r="AH21" s="189"/>
      <c r="AI21" s="189"/>
      <c r="AJ21" s="189"/>
      <c r="AK21" s="189"/>
      <c r="AL21" s="189"/>
      <c r="AM21" s="189"/>
      <c r="AN21" s="189"/>
      <c r="AO21" s="189"/>
      <c r="AP21" s="189"/>
      <c r="AQ21" s="189"/>
      <c r="AR21" s="190"/>
      <c r="AS21" s="88"/>
    </row>
    <row r="22" spans="1:45" ht="6.75" customHeight="1" x14ac:dyDescent="0.4">
      <c r="A22" s="285" t="s">
        <v>48</v>
      </c>
      <c r="B22" s="289"/>
      <c r="C22" s="147" t="s">
        <v>41</v>
      </c>
      <c r="D22" s="148"/>
      <c r="E22" s="148"/>
      <c r="F22" s="148"/>
      <c r="G22" s="148"/>
      <c r="H22" s="148"/>
      <c r="I22" s="148"/>
      <c r="J22" s="148"/>
      <c r="K22" s="148"/>
      <c r="L22" s="148"/>
      <c r="M22" s="148"/>
      <c r="N22" s="148"/>
      <c r="O22" s="148"/>
      <c r="P22" s="148"/>
      <c r="Q22" s="148"/>
      <c r="R22" s="148"/>
      <c r="S22" s="148"/>
      <c r="T22" s="148"/>
      <c r="U22" s="148"/>
      <c r="V22" s="149"/>
      <c r="W22" s="182" t="s">
        <v>592</v>
      </c>
      <c r="X22" s="183"/>
      <c r="Y22" s="183"/>
      <c r="Z22" s="183"/>
      <c r="AA22" s="183"/>
      <c r="AB22" s="183"/>
      <c r="AC22" s="183"/>
      <c r="AD22" s="183"/>
      <c r="AE22" s="183"/>
      <c r="AF22" s="183"/>
      <c r="AG22" s="183"/>
      <c r="AH22" s="183"/>
      <c r="AI22" s="183"/>
      <c r="AJ22" s="183"/>
      <c r="AK22" s="183"/>
      <c r="AL22" s="183"/>
      <c r="AM22" s="183"/>
      <c r="AN22" s="183"/>
      <c r="AO22" s="183"/>
      <c r="AP22" s="183"/>
      <c r="AQ22" s="183"/>
      <c r="AR22" s="184"/>
      <c r="AS22" s="88"/>
    </row>
    <row r="23" spans="1:45" x14ac:dyDescent="0.4">
      <c r="A23" s="290"/>
      <c r="B23" s="291"/>
      <c r="C23" s="150"/>
      <c r="D23" s="107"/>
      <c r="E23" s="107"/>
      <c r="F23" s="107"/>
      <c r="G23" s="107"/>
      <c r="H23" s="107"/>
      <c r="I23" s="107"/>
      <c r="J23" s="107"/>
      <c r="K23" s="107"/>
      <c r="L23" s="107"/>
      <c r="M23" s="107"/>
      <c r="N23" s="107"/>
      <c r="O23" s="107"/>
      <c r="P23" s="107"/>
      <c r="Q23" s="107"/>
      <c r="R23" s="107"/>
      <c r="S23" s="107"/>
      <c r="T23" s="107"/>
      <c r="U23" s="107"/>
      <c r="V23" s="151"/>
      <c r="W23" s="185"/>
      <c r="X23" s="186"/>
      <c r="Y23" s="186"/>
      <c r="Z23" s="186"/>
      <c r="AA23" s="186"/>
      <c r="AB23" s="186"/>
      <c r="AC23" s="186"/>
      <c r="AD23" s="186"/>
      <c r="AE23" s="186"/>
      <c r="AF23" s="186"/>
      <c r="AG23" s="186"/>
      <c r="AH23" s="186"/>
      <c r="AI23" s="186"/>
      <c r="AJ23" s="186"/>
      <c r="AK23" s="186"/>
      <c r="AL23" s="186"/>
      <c r="AM23" s="186"/>
      <c r="AN23" s="186"/>
      <c r="AO23" s="186"/>
      <c r="AP23" s="186"/>
      <c r="AQ23" s="186"/>
      <c r="AR23" s="187"/>
      <c r="AS23" s="88"/>
    </row>
    <row r="24" spans="1:45" ht="12.75" customHeight="1" x14ac:dyDescent="0.4">
      <c r="A24" s="292"/>
      <c r="B24" s="293"/>
      <c r="C24" s="286"/>
      <c r="D24" s="287"/>
      <c r="E24" s="287"/>
      <c r="F24" s="287"/>
      <c r="G24" s="287"/>
      <c r="H24" s="287"/>
      <c r="I24" s="287"/>
      <c r="J24" s="287"/>
      <c r="K24" s="287"/>
      <c r="L24" s="287"/>
      <c r="M24" s="287"/>
      <c r="N24" s="287"/>
      <c r="O24" s="287"/>
      <c r="P24" s="287"/>
      <c r="Q24" s="287"/>
      <c r="R24" s="287"/>
      <c r="S24" s="287"/>
      <c r="T24" s="287"/>
      <c r="U24" s="287"/>
      <c r="V24" s="288"/>
      <c r="W24" s="188"/>
      <c r="X24" s="189"/>
      <c r="Y24" s="189"/>
      <c r="Z24" s="189"/>
      <c r="AA24" s="189"/>
      <c r="AB24" s="189"/>
      <c r="AC24" s="189"/>
      <c r="AD24" s="189"/>
      <c r="AE24" s="189"/>
      <c r="AF24" s="189"/>
      <c r="AG24" s="189"/>
      <c r="AH24" s="189"/>
      <c r="AI24" s="189"/>
      <c r="AJ24" s="189"/>
      <c r="AK24" s="189"/>
      <c r="AL24" s="189"/>
      <c r="AM24" s="189"/>
      <c r="AN24" s="189"/>
      <c r="AO24" s="189"/>
      <c r="AP24" s="189"/>
      <c r="AQ24" s="189"/>
      <c r="AR24" s="190"/>
      <c r="AS24" s="88"/>
    </row>
    <row r="25" spans="1:45" ht="6.75" customHeight="1" x14ac:dyDescent="0.4">
      <c r="A25" s="285" t="s">
        <v>49</v>
      </c>
      <c r="B25" s="289"/>
      <c r="C25" s="147" t="s">
        <v>1120</v>
      </c>
      <c r="D25" s="148"/>
      <c r="E25" s="148"/>
      <c r="F25" s="148"/>
      <c r="G25" s="148"/>
      <c r="H25" s="148"/>
      <c r="I25" s="148"/>
      <c r="J25" s="148"/>
      <c r="K25" s="148"/>
      <c r="L25" s="148"/>
      <c r="M25" s="148"/>
      <c r="N25" s="148"/>
      <c r="O25" s="148"/>
      <c r="P25" s="148"/>
      <c r="Q25" s="148"/>
      <c r="R25" s="148"/>
      <c r="S25" s="148"/>
      <c r="T25" s="148"/>
      <c r="U25" s="148"/>
      <c r="V25" s="149"/>
      <c r="W25" s="182" t="s">
        <v>592</v>
      </c>
      <c r="X25" s="183"/>
      <c r="Y25" s="183"/>
      <c r="Z25" s="183"/>
      <c r="AA25" s="183"/>
      <c r="AB25" s="183"/>
      <c r="AC25" s="183"/>
      <c r="AD25" s="183"/>
      <c r="AE25" s="183"/>
      <c r="AF25" s="183"/>
      <c r="AG25" s="183"/>
      <c r="AH25" s="183"/>
      <c r="AI25" s="183"/>
      <c r="AJ25" s="183"/>
      <c r="AK25" s="183"/>
      <c r="AL25" s="183"/>
      <c r="AM25" s="183"/>
      <c r="AN25" s="183"/>
      <c r="AO25" s="183"/>
      <c r="AP25" s="183"/>
      <c r="AQ25" s="183"/>
      <c r="AR25" s="184"/>
      <c r="AS25" s="88"/>
    </row>
    <row r="26" spans="1:45" x14ac:dyDescent="0.4">
      <c r="A26" s="290"/>
      <c r="B26" s="291"/>
      <c r="C26" s="150"/>
      <c r="D26" s="107"/>
      <c r="E26" s="107"/>
      <c r="F26" s="107"/>
      <c r="G26" s="107"/>
      <c r="H26" s="107"/>
      <c r="I26" s="107"/>
      <c r="J26" s="107"/>
      <c r="K26" s="107"/>
      <c r="L26" s="107"/>
      <c r="M26" s="107"/>
      <c r="N26" s="107"/>
      <c r="O26" s="107"/>
      <c r="P26" s="107"/>
      <c r="Q26" s="107"/>
      <c r="R26" s="107"/>
      <c r="S26" s="107"/>
      <c r="T26" s="107"/>
      <c r="U26" s="107"/>
      <c r="V26" s="151"/>
      <c r="W26" s="185"/>
      <c r="X26" s="186"/>
      <c r="Y26" s="186"/>
      <c r="Z26" s="186"/>
      <c r="AA26" s="186"/>
      <c r="AB26" s="186"/>
      <c r="AC26" s="186"/>
      <c r="AD26" s="186"/>
      <c r="AE26" s="186"/>
      <c r="AF26" s="186"/>
      <c r="AG26" s="186"/>
      <c r="AH26" s="186"/>
      <c r="AI26" s="186"/>
      <c r="AJ26" s="186"/>
      <c r="AK26" s="186"/>
      <c r="AL26" s="186"/>
      <c r="AM26" s="186"/>
      <c r="AN26" s="186"/>
      <c r="AO26" s="186"/>
      <c r="AP26" s="186"/>
      <c r="AQ26" s="186"/>
      <c r="AR26" s="187"/>
      <c r="AS26" s="88"/>
    </row>
    <row r="27" spans="1:45" x14ac:dyDescent="0.4">
      <c r="A27" s="155"/>
      <c r="B27" s="156"/>
      <c r="C27" s="150"/>
      <c r="D27" s="107"/>
      <c r="E27" s="107"/>
      <c r="F27" s="107"/>
      <c r="G27" s="107"/>
      <c r="H27" s="107"/>
      <c r="I27" s="107"/>
      <c r="J27" s="107"/>
      <c r="K27" s="107"/>
      <c r="L27" s="107"/>
      <c r="M27" s="107"/>
      <c r="N27" s="107"/>
      <c r="O27" s="107"/>
      <c r="P27" s="107"/>
      <c r="Q27" s="107"/>
      <c r="R27" s="107"/>
      <c r="S27" s="107"/>
      <c r="T27" s="107"/>
      <c r="U27" s="107"/>
      <c r="V27" s="151"/>
      <c r="W27" s="185"/>
      <c r="X27" s="186"/>
      <c r="Y27" s="186"/>
      <c r="Z27" s="186"/>
      <c r="AA27" s="186"/>
      <c r="AB27" s="186"/>
      <c r="AC27" s="186"/>
      <c r="AD27" s="186"/>
      <c r="AE27" s="186"/>
      <c r="AF27" s="186"/>
      <c r="AG27" s="186"/>
      <c r="AH27" s="186"/>
      <c r="AI27" s="186"/>
      <c r="AJ27" s="186"/>
      <c r="AK27" s="186"/>
      <c r="AL27" s="186"/>
      <c r="AM27" s="186"/>
      <c r="AN27" s="186"/>
      <c r="AO27" s="186"/>
      <c r="AP27" s="186"/>
      <c r="AQ27" s="186"/>
      <c r="AR27" s="187"/>
      <c r="AS27" s="88"/>
    </row>
    <row r="28" spans="1:45" x14ac:dyDescent="0.4">
      <c r="A28" s="155"/>
      <c r="B28" s="156"/>
      <c r="C28" s="150"/>
      <c r="D28" s="107"/>
      <c r="E28" s="107"/>
      <c r="F28" s="107"/>
      <c r="G28" s="107"/>
      <c r="H28" s="107"/>
      <c r="I28" s="107"/>
      <c r="J28" s="107"/>
      <c r="K28" s="107"/>
      <c r="L28" s="107"/>
      <c r="M28" s="107"/>
      <c r="N28" s="107"/>
      <c r="O28" s="107"/>
      <c r="P28" s="107"/>
      <c r="Q28" s="107"/>
      <c r="R28" s="107"/>
      <c r="S28" s="107"/>
      <c r="T28" s="107"/>
      <c r="U28" s="107"/>
      <c r="V28" s="151"/>
      <c r="W28" s="185"/>
      <c r="X28" s="186"/>
      <c r="Y28" s="186"/>
      <c r="Z28" s="186"/>
      <c r="AA28" s="186"/>
      <c r="AB28" s="186"/>
      <c r="AC28" s="186"/>
      <c r="AD28" s="186"/>
      <c r="AE28" s="186"/>
      <c r="AF28" s="186"/>
      <c r="AG28" s="186"/>
      <c r="AH28" s="186"/>
      <c r="AI28" s="186"/>
      <c r="AJ28" s="186"/>
      <c r="AK28" s="186"/>
      <c r="AL28" s="186"/>
      <c r="AM28" s="186"/>
      <c r="AN28" s="186"/>
      <c r="AO28" s="186"/>
      <c r="AP28" s="186"/>
      <c r="AQ28" s="186"/>
      <c r="AR28" s="187"/>
      <c r="AS28" s="88"/>
    </row>
    <row r="29" spans="1:45" x14ac:dyDescent="0.4">
      <c r="A29" s="155"/>
      <c r="B29" s="156"/>
      <c r="C29" s="150"/>
      <c r="D29" s="107"/>
      <c r="E29" s="107"/>
      <c r="F29" s="107"/>
      <c r="G29" s="107"/>
      <c r="H29" s="107"/>
      <c r="I29" s="107"/>
      <c r="J29" s="107"/>
      <c r="K29" s="107"/>
      <c r="L29" s="107"/>
      <c r="M29" s="107"/>
      <c r="N29" s="107"/>
      <c r="O29" s="107"/>
      <c r="P29" s="107"/>
      <c r="Q29" s="107"/>
      <c r="R29" s="107"/>
      <c r="S29" s="107"/>
      <c r="T29" s="107"/>
      <c r="U29" s="107"/>
      <c r="V29" s="151"/>
      <c r="W29" s="185"/>
      <c r="X29" s="186"/>
      <c r="Y29" s="186"/>
      <c r="Z29" s="186"/>
      <c r="AA29" s="186"/>
      <c r="AB29" s="186"/>
      <c r="AC29" s="186"/>
      <c r="AD29" s="186"/>
      <c r="AE29" s="186"/>
      <c r="AF29" s="186"/>
      <c r="AG29" s="186"/>
      <c r="AH29" s="186"/>
      <c r="AI29" s="186"/>
      <c r="AJ29" s="186"/>
      <c r="AK29" s="186"/>
      <c r="AL29" s="186"/>
      <c r="AM29" s="186"/>
      <c r="AN29" s="186"/>
      <c r="AO29" s="186"/>
      <c r="AP29" s="186"/>
      <c r="AQ29" s="186"/>
      <c r="AR29" s="187"/>
      <c r="AS29" s="88"/>
    </row>
    <row r="30" spans="1:45" ht="16.5" customHeight="1" x14ac:dyDescent="0.4">
      <c r="A30" s="155"/>
      <c r="B30" s="156"/>
      <c r="C30" s="150"/>
      <c r="D30" s="107"/>
      <c r="E30" s="107"/>
      <c r="F30" s="107"/>
      <c r="G30" s="107"/>
      <c r="H30" s="107"/>
      <c r="I30" s="107"/>
      <c r="J30" s="107"/>
      <c r="K30" s="107"/>
      <c r="L30" s="107"/>
      <c r="M30" s="107"/>
      <c r="N30" s="107"/>
      <c r="O30" s="107"/>
      <c r="P30" s="107"/>
      <c r="Q30" s="107"/>
      <c r="R30" s="107"/>
      <c r="S30" s="107"/>
      <c r="T30" s="107"/>
      <c r="U30" s="107"/>
      <c r="V30" s="151"/>
      <c r="W30" s="185"/>
      <c r="X30" s="186"/>
      <c r="Y30" s="186"/>
      <c r="Z30" s="186"/>
      <c r="AA30" s="186"/>
      <c r="AB30" s="186"/>
      <c r="AC30" s="186"/>
      <c r="AD30" s="186"/>
      <c r="AE30" s="186"/>
      <c r="AF30" s="186"/>
      <c r="AG30" s="186"/>
      <c r="AH30" s="186"/>
      <c r="AI30" s="186"/>
      <c r="AJ30" s="186"/>
      <c r="AK30" s="186"/>
      <c r="AL30" s="186"/>
      <c r="AM30" s="186"/>
      <c r="AN30" s="186"/>
      <c r="AO30" s="186"/>
      <c r="AP30" s="186"/>
      <c r="AQ30" s="186"/>
      <c r="AR30" s="187"/>
      <c r="AS30" s="88"/>
    </row>
    <row r="31" spans="1:45" ht="25.5" customHeight="1" x14ac:dyDescent="0.4">
      <c r="A31" s="157"/>
      <c r="B31" s="158"/>
      <c r="C31" s="286"/>
      <c r="D31" s="287"/>
      <c r="E31" s="287"/>
      <c r="F31" s="287"/>
      <c r="G31" s="287"/>
      <c r="H31" s="287"/>
      <c r="I31" s="287"/>
      <c r="J31" s="287"/>
      <c r="K31" s="287"/>
      <c r="L31" s="287"/>
      <c r="M31" s="287"/>
      <c r="N31" s="287"/>
      <c r="O31" s="287"/>
      <c r="P31" s="287"/>
      <c r="Q31" s="287"/>
      <c r="R31" s="287"/>
      <c r="S31" s="287"/>
      <c r="T31" s="287"/>
      <c r="U31" s="287"/>
      <c r="V31" s="288"/>
      <c r="W31" s="188"/>
      <c r="X31" s="189"/>
      <c r="Y31" s="189"/>
      <c r="Z31" s="189"/>
      <c r="AA31" s="189"/>
      <c r="AB31" s="189"/>
      <c r="AC31" s="189"/>
      <c r="AD31" s="189"/>
      <c r="AE31" s="189"/>
      <c r="AF31" s="189"/>
      <c r="AG31" s="189"/>
      <c r="AH31" s="189"/>
      <c r="AI31" s="189"/>
      <c r="AJ31" s="189"/>
      <c r="AK31" s="189"/>
      <c r="AL31" s="189"/>
      <c r="AM31" s="189"/>
      <c r="AN31" s="189"/>
      <c r="AO31" s="189"/>
      <c r="AP31" s="189"/>
      <c r="AQ31" s="189"/>
      <c r="AR31" s="190"/>
      <c r="AS31" s="88"/>
    </row>
    <row r="32" spans="1:45" ht="6.75" customHeight="1" x14ac:dyDescent="0.4">
      <c r="A32" s="285" t="s">
        <v>50</v>
      </c>
      <c r="B32" s="160"/>
      <c r="C32" s="234" t="s">
        <v>42</v>
      </c>
      <c r="D32" s="234"/>
      <c r="E32" s="234"/>
      <c r="F32" s="234"/>
      <c r="G32" s="234"/>
      <c r="H32" s="234"/>
      <c r="I32" s="234"/>
      <c r="J32" s="234"/>
      <c r="K32" s="234"/>
      <c r="L32" s="234"/>
      <c r="M32" s="234"/>
      <c r="N32" s="234"/>
      <c r="O32" s="234"/>
      <c r="P32" s="234"/>
      <c r="Q32" s="234"/>
      <c r="R32" s="234"/>
      <c r="S32" s="234"/>
      <c r="T32" s="234"/>
      <c r="U32" s="234"/>
      <c r="V32" s="234"/>
      <c r="W32" s="238" t="s">
        <v>592</v>
      </c>
      <c r="X32" s="238"/>
      <c r="Y32" s="238"/>
      <c r="Z32" s="238"/>
      <c r="AA32" s="238"/>
      <c r="AB32" s="238"/>
      <c r="AC32" s="238"/>
      <c r="AD32" s="238"/>
      <c r="AE32" s="238"/>
      <c r="AF32" s="238"/>
      <c r="AG32" s="238"/>
      <c r="AH32" s="238"/>
      <c r="AI32" s="238"/>
      <c r="AJ32" s="238"/>
      <c r="AK32" s="238"/>
      <c r="AL32" s="238"/>
      <c r="AM32" s="238"/>
      <c r="AN32" s="238"/>
      <c r="AO32" s="238"/>
      <c r="AP32" s="238"/>
      <c r="AQ32" s="238"/>
      <c r="AR32" s="238"/>
      <c r="AS32" s="88"/>
    </row>
    <row r="33" spans="1:51" x14ac:dyDescent="0.4">
      <c r="A33" s="161"/>
      <c r="B33" s="163"/>
      <c r="C33" s="235"/>
      <c r="D33" s="235"/>
      <c r="E33" s="235"/>
      <c r="F33" s="235"/>
      <c r="G33" s="235"/>
      <c r="H33" s="235"/>
      <c r="I33" s="235"/>
      <c r="J33" s="235"/>
      <c r="K33" s="235"/>
      <c r="L33" s="235"/>
      <c r="M33" s="235"/>
      <c r="N33" s="235"/>
      <c r="O33" s="235"/>
      <c r="P33" s="235"/>
      <c r="Q33" s="235"/>
      <c r="R33" s="235"/>
      <c r="S33" s="235"/>
      <c r="T33" s="235"/>
      <c r="U33" s="235"/>
      <c r="V33" s="235"/>
      <c r="W33" s="239"/>
      <c r="X33" s="239"/>
      <c r="Y33" s="239"/>
      <c r="Z33" s="239"/>
      <c r="AA33" s="239"/>
      <c r="AB33" s="239"/>
      <c r="AC33" s="239"/>
      <c r="AD33" s="239"/>
      <c r="AE33" s="239"/>
      <c r="AF33" s="239"/>
      <c r="AG33" s="239"/>
      <c r="AH33" s="239"/>
      <c r="AI33" s="239"/>
      <c r="AJ33" s="239"/>
      <c r="AK33" s="239"/>
      <c r="AL33" s="239"/>
      <c r="AM33" s="239"/>
      <c r="AN33" s="239"/>
      <c r="AO33" s="239"/>
      <c r="AP33" s="239"/>
      <c r="AQ33" s="239"/>
      <c r="AR33" s="239"/>
      <c r="AS33" s="88"/>
      <c r="AY33" s="3">
        <f>AY34-1</f>
        <v>2025</v>
      </c>
    </row>
    <row r="34" spans="1:51" x14ac:dyDescent="0.4">
      <c r="A34" s="276"/>
      <c r="B34" s="277"/>
      <c r="C34" s="235"/>
      <c r="D34" s="235"/>
      <c r="E34" s="235"/>
      <c r="F34" s="235"/>
      <c r="G34" s="235"/>
      <c r="H34" s="235"/>
      <c r="I34" s="235"/>
      <c r="J34" s="235"/>
      <c r="K34" s="235"/>
      <c r="L34" s="235"/>
      <c r="M34" s="235"/>
      <c r="N34" s="235"/>
      <c r="O34" s="235"/>
      <c r="P34" s="235"/>
      <c r="Q34" s="235"/>
      <c r="R34" s="235"/>
      <c r="S34" s="235"/>
      <c r="T34" s="235"/>
      <c r="U34" s="235"/>
      <c r="V34" s="235"/>
      <c r="W34" s="239"/>
      <c r="X34" s="239"/>
      <c r="Y34" s="239"/>
      <c r="Z34" s="239"/>
      <c r="AA34" s="239"/>
      <c r="AB34" s="239"/>
      <c r="AC34" s="239"/>
      <c r="AD34" s="239"/>
      <c r="AE34" s="239"/>
      <c r="AF34" s="239"/>
      <c r="AG34" s="239"/>
      <c r="AH34" s="239"/>
      <c r="AI34" s="239"/>
      <c r="AJ34" s="239"/>
      <c r="AK34" s="239"/>
      <c r="AL34" s="239"/>
      <c r="AM34" s="239"/>
      <c r="AN34" s="239"/>
      <c r="AO34" s="239"/>
      <c r="AP34" s="239"/>
      <c r="AQ34" s="239"/>
      <c r="AR34" s="239"/>
      <c r="AS34" s="88"/>
      <c r="AX34" s="6" t="str">
        <f>LEFT('Page 1'!B6,4)</f>
        <v>2026</v>
      </c>
      <c r="AY34" s="3" t="str">
        <f>LEFT(AX34,4)</f>
        <v>2026</v>
      </c>
    </row>
    <row r="35" spans="1:51" ht="12.75" customHeight="1" x14ac:dyDescent="0.4">
      <c r="A35" s="192"/>
      <c r="B35" s="201"/>
      <c r="C35" s="237"/>
      <c r="D35" s="237"/>
      <c r="E35" s="237"/>
      <c r="F35" s="237"/>
      <c r="G35" s="237"/>
      <c r="H35" s="237"/>
      <c r="I35" s="237"/>
      <c r="J35" s="237"/>
      <c r="K35" s="237"/>
      <c r="L35" s="237"/>
      <c r="M35" s="237"/>
      <c r="N35" s="237"/>
      <c r="O35" s="237"/>
      <c r="P35" s="237"/>
      <c r="Q35" s="237"/>
      <c r="R35" s="237"/>
      <c r="S35" s="237"/>
      <c r="T35" s="237"/>
      <c r="U35" s="237"/>
      <c r="V35" s="237"/>
      <c r="W35" s="275"/>
      <c r="X35" s="275"/>
      <c r="Y35" s="275"/>
      <c r="Z35" s="275"/>
      <c r="AA35" s="275"/>
      <c r="AB35" s="275"/>
      <c r="AC35" s="275"/>
      <c r="AD35" s="275"/>
      <c r="AE35" s="275"/>
      <c r="AF35" s="275"/>
      <c r="AG35" s="275"/>
      <c r="AH35" s="275"/>
      <c r="AI35" s="275"/>
      <c r="AJ35" s="275"/>
      <c r="AK35" s="275"/>
      <c r="AL35" s="275"/>
      <c r="AM35" s="275"/>
      <c r="AN35" s="275"/>
      <c r="AO35" s="275"/>
      <c r="AP35" s="275"/>
      <c r="AQ35" s="275"/>
      <c r="AR35" s="275"/>
      <c r="AS35" s="88"/>
      <c r="AY35" s="3">
        <f>AY33-1</f>
        <v>2024</v>
      </c>
    </row>
    <row r="36" spans="1:51" ht="6.75" customHeight="1" x14ac:dyDescent="0.4">
      <c r="A36" s="278" t="s">
        <v>51</v>
      </c>
      <c r="B36" s="278"/>
      <c r="C36" s="234" t="s">
        <v>1121</v>
      </c>
      <c r="D36" s="280"/>
      <c r="E36" s="280"/>
      <c r="F36" s="280"/>
      <c r="G36" s="280"/>
      <c r="H36" s="280"/>
      <c r="I36" s="280"/>
      <c r="J36" s="280"/>
      <c r="K36" s="280"/>
      <c r="L36" s="280"/>
      <c r="M36" s="280"/>
      <c r="N36" s="280"/>
      <c r="O36" s="280"/>
      <c r="P36" s="280"/>
      <c r="Q36" s="280"/>
      <c r="R36" s="280"/>
      <c r="S36" s="280"/>
      <c r="T36" s="280"/>
      <c r="U36" s="280"/>
      <c r="V36" s="280"/>
      <c r="W36" s="207" t="s">
        <v>592</v>
      </c>
      <c r="X36" s="281"/>
      <c r="Y36" s="281"/>
      <c r="Z36" s="281"/>
      <c r="AA36" s="281"/>
      <c r="AB36" s="281"/>
      <c r="AC36" s="281"/>
      <c r="AD36" s="281"/>
      <c r="AE36" s="281"/>
      <c r="AF36" s="281"/>
      <c r="AG36" s="281"/>
      <c r="AH36" s="281"/>
      <c r="AI36" s="281"/>
      <c r="AJ36" s="281"/>
      <c r="AK36" s="281"/>
      <c r="AL36" s="281"/>
      <c r="AM36" s="281"/>
      <c r="AN36" s="281"/>
      <c r="AO36" s="281"/>
      <c r="AP36" s="281"/>
      <c r="AQ36" s="281"/>
      <c r="AR36" s="282"/>
      <c r="AS36" s="88"/>
    </row>
    <row r="37" spans="1:51" ht="32.25" customHeight="1" x14ac:dyDescent="0.4">
      <c r="A37" s="279"/>
      <c r="B37" s="279"/>
      <c r="C37" s="237"/>
      <c r="D37" s="237"/>
      <c r="E37" s="237"/>
      <c r="F37" s="237"/>
      <c r="G37" s="237"/>
      <c r="H37" s="237"/>
      <c r="I37" s="237"/>
      <c r="J37" s="237"/>
      <c r="K37" s="237"/>
      <c r="L37" s="237"/>
      <c r="M37" s="237"/>
      <c r="N37" s="237"/>
      <c r="O37" s="237"/>
      <c r="P37" s="237"/>
      <c r="Q37" s="237"/>
      <c r="R37" s="237"/>
      <c r="S37" s="237"/>
      <c r="T37" s="237"/>
      <c r="U37" s="237"/>
      <c r="V37" s="237"/>
      <c r="W37" s="283"/>
      <c r="X37" s="260"/>
      <c r="Y37" s="260"/>
      <c r="Z37" s="260"/>
      <c r="AA37" s="260"/>
      <c r="AB37" s="260"/>
      <c r="AC37" s="260"/>
      <c r="AD37" s="260"/>
      <c r="AE37" s="260"/>
      <c r="AF37" s="260"/>
      <c r="AG37" s="260"/>
      <c r="AH37" s="260"/>
      <c r="AI37" s="260"/>
      <c r="AJ37" s="260"/>
      <c r="AK37" s="260"/>
      <c r="AL37" s="260"/>
      <c r="AM37" s="260"/>
      <c r="AN37" s="260"/>
      <c r="AO37" s="260"/>
      <c r="AP37" s="260"/>
      <c r="AQ37" s="260"/>
      <c r="AR37" s="284"/>
      <c r="AS37" s="88"/>
      <c r="AX37" s="3" t="str">
        <f>RIGHT('Page 1'!B6,5)</f>
        <v>-2027</v>
      </c>
      <c r="AY37" s="3" t="str">
        <f>LEFT(AX37,4)</f>
        <v>-202</v>
      </c>
    </row>
    <row r="38" spans="1:51" ht="6.75" customHeight="1" x14ac:dyDescent="0.4">
      <c r="A38" s="178" t="s">
        <v>52</v>
      </c>
      <c r="B38" s="267"/>
      <c r="C38" s="234" t="s">
        <v>890</v>
      </c>
      <c r="D38" s="234"/>
      <c r="E38" s="234"/>
      <c r="F38" s="234"/>
      <c r="G38" s="234"/>
      <c r="H38" s="234"/>
      <c r="I38" s="234"/>
      <c r="J38" s="234"/>
      <c r="K38" s="234"/>
      <c r="L38" s="234"/>
      <c r="M38" s="234"/>
      <c r="N38" s="234"/>
      <c r="O38" s="234"/>
      <c r="P38" s="234"/>
      <c r="Q38" s="234"/>
      <c r="R38" s="234"/>
      <c r="S38" s="234"/>
      <c r="T38" s="234"/>
      <c r="U38" s="234"/>
      <c r="V38" s="234"/>
      <c r="W38" s="238" t="s">
        <v>592</v>
      </c>
      <c r="X38" s="238"/>
      <c r="Y38" s="238"/>
      <c r="Z38" s="238"/>
      <c r="AA38" s="238"/>
      <c r="AB38" s="238"/>
      <c r="AC38" s="238"/>
      <c r="AD38" s="238"/>
      <c r="AE38" s="238"/>
      <c r="AF38" s="238"/>
      <c r="AG38" s="238"/>
      <c r="AH38" s="238"/>
      <c r="AI38" s="238"/>
      <c r="AJ38" s="238"/>
      <c r="AK38" s="238"/>
      <c r="AL38" s="238"/>
      <c r="AM38" s="238"/>
      <c r="AN38" s="238"/>
      <c r="AO38" s="238"/>
      <c r="AP38" s="238"/>
      <c r="AQ38" s="238"/>
      <c r="AR38" s="238"/>
      <c r="AS38" s="88"/>
    </row>
    <row r="39" spans="1:51" x14ac:dyDescent="0.4">
      <c r="A39" s="268"/>
      <c r="B39" s="269"/>
      <c r="C39" s="235"/>
      <c r="D39" s="235"/>
      <c r="E39" s="235"/>
      <c r="F39" s="235"/>
      <c r="G39" s="235"/>
      <c r="H39" s="235"/>
      <c r="I39" s="235"/>
      <c r="J39" s="235"/>
      <c r="K39" s="235"/>
      <c r="L39" s="235"/>
      <c r="M39" s="235"/>
      <c r="N39" s="235"/>
      <c r="O39" s="235"/>
      <c r="P39" s="235"/>
      <c r="Q39" s="235"/>
      <c r="R39" s="235"/>
      <c r="S39" s="235"/>
      <c r="T39" s="235"/>
      <c r="U39" s="235"/>
      <c r="V39" s="235"/>
      <c r="W39" s="239"/>
      <c r="X39" s="239"/>
      <c r="Y39" s="239"/>
      <c r="Z39" s="239"/>
      <c r="AA39" s="239"/>
      <c r="AB39" s="239"/>
      <c r="AC39" s="239"/>
      <c r="AD39" s="239"/>
      <c r="AE39" s="239"/>
      <c r="AF39" s="239"/>
      <c r="AG39" s="239"/>
      <c r="AH39" s="239"/>
      <c r="AI39" s="239"/>
      <c r="AJ39" s="239"/>
      <c r="AK39" s="239"/>
      <c r="AL39" s="239"/>
      <c r="AM39" s="239"/>
      <c r="AN39" s="239"/>
      <c r="AO39" s="239"/>
      <c r="AP39" s="239"/>
      <c r="AQ39" s="239"/>
      <c r="AR39" s="239"/>
      <c r="AS39" s="88"/>
    </row>
    <row r="40" spans="1:51" x14ac:dyDescent="0.4">
      <c r="A40" s="276"/>
      <c r="B40" s="277"/>
      <c r="C40" s="235"/>
      <c r="D40" s="235"/>
      <c r="E40" s="235"/>
      <c r="F40" s="235"/>
      <c r="G40" s="235"/>
      <c r="H40" s="235"/>
      <c r="I40" s="235"/>
      <c r="J40" s="235"/>
      <c r="K40" s="235"/>
      <c r="L40" s="235"/>
      <c r="M40" s="235"/>
      <c r="N40" s="235"/>
      <c r="O40" s="235"/>
      <c r="P40" s="235"/>
      <c r="Q40" s="235"/>
      <c r="R40" s="235"/>
      <c r="S40" s="235"/>
      <c r="T40" s="235"/>
      <c r="U40" s="235"/>
      <c r="V40" s="235"/>
      <c r="W40" s="239"/>
      <c r="X40" s="239"/>
      <c r="Y40" s="239"/>
      <c r="Z40" s="239"/>
      <c r="AA40" s="239"/>
      <c r="AB40" s="239"/>
      <c r="AC40" s="239"/>
      <c r="AD40" s="239"/>
      <c r="AE40" s="239"/>
      <c r="AF40" s="239"/>
      <c r="AG40" s="239"/>
      <c r="AH40" s="239"/>
      <c r="AI40" s="239"/>
      <c r="AJ40" s="239"/>
      <c r="AK40" s="239"/>
      <c r="AL40" s="239"/>
      <c r="AM40" s="239"/>
      <c r="AN40" s="239"/>
      <c r="AO40" s="239"/>
      <c r="AP40" s="239"/>
      <c r="AQ40" s="239"/>
      <c r="AR40" s="239"/>
      <c r="AS40" s="88"/>
    </row>
    <row r="41" spans="1:51" ht="9.75" customHeight="1" x14ac:dyDescent="0.4">
      <c r="A41" s="192"/>
      <c r="B41" s="201"/>
      <c r="C41" s="237"/>
      <c r="D41" s="237"/>
      <c r="E41" s="237"/>
      <c r="F41" s="237"/>
      <c r="G41" s="237"/>
      <c r="H41" s="237"/>
      <c r="I41" s="237"/>
      <c r="J41" s="237"/>
      <c r="K41" s="237"/>
      <c r="L41" s="237"/>
      <c r="M41" s="237"/>
      <c r="N41" s="237"/>
      <c r="O41" s="237"/>
      <c r="P41" s="237"/>
      <c r="Q41" s="237"/>
      <c r="R41" s="237"/>
      <c r="S41" s="237"/>
      <c r="T41" s="237"/>
      <c r="U41" s="237"/>
      <c r="V41" s="237"/>
      <c r="W41" s="275"/>
      <c r="X41" s="275"/>
      <c r="Y41" s="275"/>
      <c r="Z41" s="275"/>
      <c r="AA41" s="275"/>
      <c r="AB41" s="275"/>
      <c r="AC41" s="275"/>
      <c r="AD41" s="275"/>
      <c r="AE41" s="275"/>
      <c r="AF41" s="275"/>
      <c r="AG41" s="275"/>
      <c r="AH41" s="275"/>
      <c r="AI41" s="275"/>
      <c r="AJ41" s="275"/>
      <c r="AK41" s="275"/>
      <c r="AL41" s="275"/>
      <c r="AM41" s="275"/>
      <c r="AN41" s="275"/>
      <c r="AO41" s="275"/>
      <c r="AP41" s="275"/>
      <c r="AQ41" s="275"/>
      <c r="AR41" s="275"/>
      <c r="AS41" s="88"/>
    </row>
    <row r="42" spans="1:51" ht="6.75" customHeight="1" x14ac:dyDescent="0.4">
      <c r="A42" s="178" t="s">
        <v>53</v>
      </c>
      <c r="B42" s="267"/>
      <c r="C42" s="234" t="s">
        <v>1122</v>
      </c>
      <c r="D42" s="234"/>
      <c r="E42" s="234"/>
      <c r="F42" s="234"/>
      <c r="G42" s="234"/>
      <c r="H42" s="234"/>
      <c r="I42" s="234"/>
      <c r="J42" s="234"/>
      <c r="K42" s="234"/>
      <c r="L42" s="234"/>
      <c r="M42" s="234"/>
      <c r="N42" s="234"/>
      <c r="O42" s="234"/>
      <c r="P42" s="234"/>
      <c r="Q42" s="234"/>
      <c r="R42" s="234"/>
      <c r="S42" s="234"/>
      <c r="T42" s="234"/>
      <c r="U42" s="234"/>
      <c r="V42" s="234"/>
      <c r="W42" s="238" t="s">
        <v>592</v>
      </c>
      <c r="X42" s="238"/>
      <c r="Y42" s="238"/>
      <c r="Z42" s="238"/>
      <c r="AA42" s="238"/>
      <c r="AB42" s="238"/>
      <c r="AC42" s="238"/>
      <c r="AD42" s="238"/>
      <c r="AE42" s="238"/>
      <c r="AF42" s="238"/>
      <c r="AG42" s="238"/>
      <c r="AH42" s="238"/>
      <c r="AI42" s="238"/>
      <c r="AJ42" s="238"/>
      <c r="AK42" s="238"/>
      <c r="AL42" s="238"/>
      <c r="AM42" s="238"/>
      <c r="AN42" s="238"/>
      <c r="AO42" s="238"/>
      <c r="AP42" s="238"/>
      <c r="AQ42" s="238"/>
      <c r="AR42" s="238"/>
      <c r="AS42" s="88"/>
    </row>
    <row r="43" spans="1:51" x14ac:dyDescent="0.4">
      <c r="A43" s="268"/>
      <c r="B43" s="269"/>
      <c r="C43" s="235"/>
      <c r="D43" s="235"/>
      <c r="E43" s="235"/>
      <c r="F43" s="235"/>
      <c r="G43" s="235"/>
      <c r="H43" s="235"/>
      <c r="I43" s="235"/>
      <c r="J43" s="235"/>
      <c r="K43" s="235"/>
      <c r="L43" s="235"/>
      <c r="M43" s="235"/>
      <c r="N43" s="235"/>
      <c r="O43" s="235"/>
      <c r="P43" s="235"/>
      <c r="Q43" s="235"/>
      <c r="R43" s="235"/>
      <c r="S43" s="235"/>
      <c r="T43" s="235"/>
      <c r="U43" s="235"/>
      <c r="V43" s="235"/>
      <c r="W43" s="239"/>
      <c r="X43" s="239"/>
      <c r="Y43" s="239"/>
      <c r="Z43" s="239"/>
      <c r="AA43" s="239"/>
      <c r="AB43" s="239"/>
      <c r="AC43" s="239"/>
      <c r="AD43" s="239"/>
      <c r="AE43" s="239"/>
      <c r="AF43" s="239"/>
      <c r="AG43" s="239"/>
      <c r="AH43" s="239"/>
      <c r="AI43" s="239"/>
      <c r="AJ43" s="239"/>
      <c r="AK43" s="239"/>
      <c r="AL43" s="239"/>
      <c r="AM43" s="239"/>
      <c r="AN43" s="239"/>
      <c r="AO43" s="239"/>
      <c r="AP43" s="239"/>
      <c r="AQ43" s="239"/>
      <c r="AR43" s="239"/>
      <c r="AS43" s="88"/>
    </row>
    <row r="44" spans="1:51" x14ac:dyDescent="0.4">
      <c r="A44" s="276"/>
      <c r="B44" s="277"/>
      <c r="C44" s="235"/>
      <c r="D44" s="235"/>
      <c r="E44" s="235"/>
      <c r="F44" s="235"/>
      <c r="G44" s="235"/>
      <c r="H44" s="235"/>
      <c r="I44" s="235"/>
      <c r="J44" s="235"/>
      <c r="K44" s="235"/>
      <c r="L44" s="235"/>
      <c r="M44" s="235"/>
      <c r="N44" s="235"/>
      <c r="O44" s="235"/>
      <c r="P44" s="235"/>
      <c r="Q44" s="235"/>
      <c r="R44" s="235"/>
      <c r="S44" s="235"/>
      <c r="T44" s="235"/>
      <c r="U44" s="235"/>
      <c r="V44" s="235"/>
      <c r="W44" s="239"/>
      <c r="X44" s="239"/>
      <c r="Y44" s="239"/>
      <c r="Z44" s="239"/>
      <c r="AA44" s="239"/>
      <c r="AB44" s="239"/>
      <c r="AC44" s="239"/>
      <c r="AD44" s="239"/>
      <c r="AE44" s="239"/>
      <c r="AF44" s="239"/>
      <c r="AG44" s="239"/>
      <c r="AH44" s="239"/>
      <c r="AI44" s="239"/>
      <c r="AJ44" s="239"/>
      <c r="AK44" s="239"/>
      <c r="AL44" s="239"/>
      <c r="AM44" s="239"/>
      <c r="AN44" s="239"/>
      <c r="AO44" s="239"/>
      <c r="AP44" s="239"/>
      <c r="AQ44" s="239"/>
      <c r="AR44" s="239"/>
      <c r="AS44" s="88"/>
    </row>
    <row r="45" spans="1:51" ht="12" customHeight="1" x14ac:dyDescent="0.4">
      <c r="A45" s="192"/>
      <c r="B45" s="201"/>
      <c r="C45" s="237"/>
      <c r="D45" s="237"/>
      <c r="E45" s="237"/>
      <c r="F45" s="237"/>
      <c r="G45" s="237"/>
      <c r="H45" s="237"/>
      <c r="I45" s="237"/>
      <c r="J45" s="237"/>
      <c r="K45" s="237"/>
      <c r="L45" s="237"/>
      <c r="M45" s="237"/>
      <c r="N45" s="237"/>
      <c r="O45" s="237"/>
      <c r="P45" s="237"/>
      <c r="Q45" s="237"/>
      <c r="R45" s="237"/>
      <c r="S45" s="237"/>
      <c r="T45" s="237"/>
      <c r="U45" s="237"/>
      <c r="V45" s="237"/>
      <c r="W45" s="275"/>
      <c r="X45" s="275"/>
      <c r="Y45" s="275"/>
      <c r="Z45" s="275"/>
      <c r="AA45" s="275"/>
      <c r="AB45" s="275"/>
      <c r="AC45" s="275"/>
      <c r="AD45" s="275"/>
      <c r="AE45" s="275"/>
      <c r="AF45" s="275"/>
      <c r="AG45" s="275"/>
      <c r="AH45" s="275"/>
      <c r="AI45" s="275"/>
      <c r="AJ45" s="275"/>
      <c r="AK45" s="275"/>
      <c r="AL45" s="275"/>
      <c r="AM45" s="275"/>
      <c r="AN45" s="275"/>
      <c r="AO45" s="275"/>
      <c r="AP45" s="275"/>
      <c r="AQ45" s="275"/>
      <c r="AR45" s="275"/>
      <c r="AS45" s="88"/>
    </row>
    <row r="46" spans="1:51" ht="6.75" customHeight="1" x14ac:dyDescent="0.4">
      <c r="A46" s="178" t="s">
        <v>54</v>
      </c>
      <c r="B46" s="267"/>
      <c r="C46" s="234" t="s">
        <v>1123</v>
      </c>
      <c r="D46" s="234"/>
      <c r="E46" s="234"/>
      <c r="F46" s="234"/>
      <c r="G46" s="234"/>
      <c r="H46" s="234"/>
      <c r="I46" s="234"/>
      <c r="J46" s="234"/>
      <c r="K46" s="234"/>
      <c r="L46" s="234"/>
      <c r="M46" s="234"/>
      <c r="N46" s="234"/>
      <c r="O46" s="234"/>
      <c r="P46" s="234"/>
      <c r="Q46" s="234"/>
      <c r="R46" s="234"/>
      <c r="S46" s="234"/>
      <c r="T46" s="234"/>
      <c r="U46" s="234"/>
      <c r="V46" s="234"/>
      <c r="W46" s="238" t="s">
        <v>592</v>
      </c>
      <c r="X46" s="238"/>
      <c r="Y46" s="238"/>
      <c r="Z46" s="238"/>
      <c r="AA46" s="238"/>
      <c r="AB46" s="238"/>
      <c r="AC46" s="238"/>
      <c r="AD46" s="238"/>
      <c r="AE46" s="238"/>
      <c r="AF46" s="238"/>
      <c r="AG46" s="238"/>
      <c r="AH46" s="238"/>
      <c r="AI46" s="238"/>
      <c r="AJ46" s="238"/>
      <c r="AK46" s="238"/>
      <c r="AL46" s="238"/>
      <c r="AM46" s="238"/>
      <c r="AN46" s="238"/>
      <c r="AO46" s="238"/>
      <c r="AP46" s="238"/>
      <c r="AQ46" s="238"/>
      <c r="AR46" s="238"/>
      <c r="AS46" s="88"/>
    </row>
    <row r="47" spans="1:51" x14ac:dyDescent="0.4">
      <c r="A47" s="268"/>
      <c r="B47" s="269"/>
      <c r="C47" s="235"/>
      <c r="D47" s="235"/>
      <c r="E47" s="235"/>
      <c r="F47" s="235"/>
      <c r="G47" s="235"/>
      <c r="H47" s="235"/>
      <c r="I47" s="235"/>
      <c r="J47" s="235"/>
      <c r="K47" s="235"/>
      <c r="L47" s="235"/>
      <c r="M47" s="235"/>
      <c r="N47" s="235"/>
      <c r="O47" s="235"/>
      <c r="P47" s="235"/>
      <c r="Q47" s="235"/>
      <c r="R47" s="235"/>
      <c r="S47" s="235"/>
      <c r="T47" s="235"/>
      <c r="U47" s="235"/>
      <c r="V47" s="235"/>
      <c r="W47" s="239"/>
      <c r="X47" s="239"/>
      <c r="Y47" s="239"/>
      <c r="Z47" s="239"/>
      <c r="AA47" s="239"/>
      <c r="AB47" s="239"/>
      <c r="AC47" s="239"/>
      <c r="AD47" s="239"/>
      <c r="AE47" s="239"/>
      <c r="AF47" s="239"/>
      <c r="AG47" s="239"/>
      <c r="AH47" s="239"/>
      <c r="AI47" s="239"/>
      <c r="AJ47" s="239"/>
      <c r="AK47" s="239"/>
      <c r="AL47" s="239"/>
      <c r="AM47" s="239"/>
      <c r="AN47" s="239"/>
      <c r="AO47" s="239"/>
      <c r="AP47" s="239"/>
      <c r="AQ47" s="239"/>
      <c r="AR47" s="239"/>
      <c r="AS47" s="88"/>
    </row>
    <row r="48" spans="1:51" x14ac:dyDescent="0.4">
      <c r="A48" s="276"/>
      <c r="B48" s="277"/>
      <c r="C48" s="235"/>
      <c r="D48" s="235"/>
      <c r="E48" s="235"/>
      <c r="F48" s="235"/>
      <c r="G48" s="235"/>
      <c r="H48" s="235"/>
      <c r="I48" s="235"/>
      <c r="J48" s="235"/>
      <c r="K48" s="235"/>
      <c r="L48" s="235"/>
      <c r="M48" s="235"/>
      <c r="N48" s="235"/>
      <c r="O48" s="235"/>
      <c r="P48" s="235"/>
      <c r="Q48" s="235"/>
      <c r="R48" s="235"/>
      <c r="S48" s="235"/>
      <c r="T48" s="235"/>
      <c r="U48" s="235"/>
      <c r="V48" s="235"/>
      <c r="W48" s="239"/>
      <c r="X48" s="239"/>
      <c r="Y48" s="239"/>
      <c r="Z48" s="239"/>
      <c r="AA48" s="239"/>
      <c r="AB48" s="239"/>
      <c r="AC48" s="239"/>
      <c r="AD48" s="239"/>
      <c r="AE48" s="239"/>
      <c r="AF48" s="239"/>
      <c r="AG48" s="239"/>
      <c r="AH48" s="239"/>
      <c r="AI48" s="239"/>
      <c r="AJ48" s="239"/>
      <c r="AK48" s="239"/>
      <c r="AL48" s="239"/>
      <c r="AM48" s="239"/>
      <c r="AN48" s="239"/>
      <c r="AO48" s="239"/>
      <c r="AP48" s="239"/>
      <c r="AQ48" s="239"/>
      <c r="AR48" s="239"/>
      <c r="AS48" s="88"/>
    </row>
    <row r="49" spans="1:45" ht="14.25" customHeight="1" x14ac:dyDescent="0.4">
      <c r="A49" s="192"/>
      <c r="B49" s="201"/>
      <c r="C49" s="237"/>
      <c r="D49" s="237"/>
      <c r="E49" s="237"/>
      <c r="F49" s="237"/>
      <c r="G49" s="237"/>
      <c r="H49" s="237"/>
      <c r="I49" s="237"/>
      <c r="J49" s="237"/>
      <c r="K49" s="237"/>
      <c r="L49" s="237"/>
      <c r="M49" s="237"/>
      <c r="N49" s="237"/>
      <c r="O49" s="237"/>
      <c r="P49" s="237"/>
      <c r="Q49" s="237"/>
      <c r="R49" s="237"/>
      <c r="S49" s="237"/>
      <c r="T49" s="237"/>
      <c r="U49" s="237"/>
      <c r="V49" s="237"/>
      <c r="W49" s="275"/>
      <c r="X49" s="275"/>
      <c r="Y49" s="275"/>
      <c r="Z49" s="275"/>
      <c r="AA49" s="275"/>
      <c r="AB49" s="275"/>
      <c r="AC49" s="275"/>
      <c r="AD49" s="275"/>
      <c r="AE49" s="275"/>
      <c r="AF49" s="275"/>
      <c r="AG49" s="275"/>
      <c r="AH49" s="275"/>
      <c r="AI49" s="275"/>
      <c r="AJ49" s="275"/>
      <c r="AK49" s="275"/>
      <c r="AL49" s="275"/>
      <c r="AM49" s="275"/>
      <c r="AN49" s="275"/>
      <c r="AO49" s="275"/>
      <c r="AP49" s="275"/>
      <c r="AQ49" s="275"/>
      <c r="AR49" s="275"/>
      <c r="AS49" s="88"/>
    </row>
    <row r="50" spans="1:45" ht="6.75" customHeight="1" x14ac:dyDescent="0.4">
      <c r="A50" s="178" t="s">
        <v>55</v>
      </c>
      <c r="B50" s="267"/>
      <c r="C50" s="147" t="s">
        <v>1023</v>
      </c>
      <c r="D50" s="270"/>
      <c r="E50" s="270"/>
      <c r="F50" s="270"/>
      <c r="G50" s="270"/>
      <c r="H50" s="270"/>
      <c r="I50" s="270"/>
      <c r="J50" s="270"/>
      <c r="K50" s="270"/>
      <c r="L50" s="270"/>
      <c r="M50" s="270"/>
      <c r="N50" s="270"/>
      <c r="O50" s="270"/>
      <c r="P50" s="270"/>
      <c r="Q50" s="270"/>
      <c r="R50" s="270"/>
      <c r="S50" s="270"/>
      <c r="T50" s="270"/>
      <c r="U50" s="270"/>
      <c r="V50" s="271"/>
      <c r="W50" s="238" t="s">
        <v>592</v>
      </c>
      <c r="X50" s="273"/>
      <c r="Y50" s="273"/>
      <c r="Z50" s="273"/>
      <c r="AA50" s="273"/>
      <c r="AB50" s="273"/>
      <c r="AC50" s="273"/>
      <c r="AD50" s="273"/>
      <c r="AE50" s="273"/>
      <c r="AF50" s="273"/>
      <c r="AG50" s="273"/>
      <c r="AH50" s="273"/>
      <c r="AI50" s="273"/>
      <c r="AJ50" s="273"/>
      <c r="AK50" s="273"/>
      <c r="AL50" s="273"/>
      <c r="AM50" s="273"/>
      <c r="AN50" s="273"/>
      <c r="AO50" s="273"/>
      <c r="AP50" s="273"/>
      <c r="AQ50" s="273"/>
      <c r="AR50" s="273"/>
      <c r="AS50" s="88"/>
    </row>
    <row r="51" spans="1:45" x14ac:dyDescent="0.4">
      <c r="A51" s="268"/>
      <c r="B51" s="269"/>
      <c r="C51" s="202"/>
      <c r="D51" s="203"/>
      <c r="E51" s="203"/>
      <c r="F51" s="203"/>
      <c r="G51" s="203"/>
      <c r="H51" s="203"/>
      <c r="I51" s="203"/>
      <c r="J51" s="203"/>
      <c r="K51" s="203"/>
      <c r="L51" s="203"/>
      <c r="M51" s="203"/>
      <c r="N51" s="203"/>
      <c r="O51" s="203"/>
      <c r="P51" s="203"/>
      <c r="Q51" s="203"/>
      <c r="R51" s="203"/>
      <c r="S51" s="203"/>
      <c r="T51" s="203"/>
      <c r="U51" s="203"/>
      <c r="V51" s="204"/>
      <c r="W51" s="274"/>
      <c r="X51" s="274"/>
      <c r="Y51" s="274"/>
      <c r="Z51" s="274"/>
      <c r="AA51" s="274"/>
      <c r="AB51" s="274"/>
      <c r="AC51" s="274"/>
      <c r="AD51" s="274"/>
      <c r="AE51" s="274"/>
      <c r="AF51" s="274"/>
      <c r="AG51" s="274"/>
      <c r="AH51" s="274"/>
      <c r="AI51" s="274"/>
      <c r="AJ51" s="274"/>
      <c r="AK51" s="274"/>
      <c r="AL51" s="274"/>
      <c r="AM51" s="274"/>
      <c r="AN51" s="274"/>
      <c r="AO51" s="274"/>
      <c r="AP51" s="274"/>
      <c r="AQ51" s="274"/>
      <c r="AR51" s="274"/>
      <c r="AS51" s="88"/>
    </row>
    <row r="52" spans="1:45" x14ac:dyDescent="0.4">
      <c r="A52" s="272"/>
      <c r="B52" s="201"/>
      <c r="C52" s="152"/>
      <c r="D52" s="153"/>
      <c r="E52" s="153"/>
      <c r="F52" s="153"/>
      <c r="G52" s="153"/>
      <c r="H52" s="153"/>
      <c r="I52" s="153"/>
      <c r="J52" s="153"/>
      <c r="K52" s="153"/>
      <c r="L52" s="153"/>
      <c r="M52" s="153"/>
      <c r="N52" s="153"/>
      <c r="O52" s="153"/>
      <c r="P52" s="153"/>
      <c r="Q52" s="153"/>
      <c r="R52" s="153"/>
      <c r="S52" s="153"/>
      <c r="T52" s="153"/>
      <c r="U52" s="153"/>
      <c r="V52" s="154"/>
      <c r="W52" s="275"/>
      <c r="X52" s="275"/>
      <c r="Y52" s="275"/>
      <c r="Z52" s="275"/>
      <c r="AA52" s="275"/>
      <c r="AB52" s="275"/>
      <c r="AC52" s="275"/>
      <c r="AD52" s="275"/>
      <c r="AE52" s="275"/>
      <c r="AF52" s="275"/>
      <c r="AG52" s="275"/>
      <c r="AH52" s="275"/>
      <c r="AI52" s="275"/>
      <c r="AJ52" s="275"/>
      <c r="AK52" s="275"/>
      <c r="AL52" s="275"/>
      <c r="AM52" s="275"/>
      <c r="AN52" s="275"/>
      <c r="AO52" s="275"/>
      <c r="AP52" s="275"/>
      <c r="AQ52" s="275"/>
      <c r="AR52" s="275"/>
      <c r="AS52" s="88"/>
    </row>
    <row r="53" spans="1:45" x14ac:dyDescent="0.4">
      <c r="A53" s="105">
        <v>7</v>
      </c>
      <c r="B53" s="94"/>
      <c r="C53" s="94"/>
      <c r="D53" s="94"/>
      <c r="E53" s="94"/>
      <c r="F53" s="94"/>
      <c r="G53" s="94"/>
      <c r="H53" s="94"/>
      <c r="I53" s="94"/>
      <c r="J53" s="94"/>
      <c r="K53" s="94"/>
      <c r="L53" s="94"/>
      <c r="M53" s="94"/>
      <c r="N53" s="94"/>
      <c r="O53" s="94"/>
      <c r="P53" s="94"/>
      <c r="Q53" s="94"/>
      <c r="R53" s="94"/>
      <c r="S53" s="94"/>
      <c r="T53" s="94"/>
      <c r="U53" s="94"/>
      <c r="V53" s="94"/>
      <c r="W53" s="94"/>
      <c r="X53" s="94"/>
      <c r="Y53" s="94"/>
      <c r="Z53" s="94"/>
      <c r="AA53" s="94"/>
      <c r="AB53" s="94"/>
      <c r="AC53" s="94"/>
      <c r="AD53" s="94"/>
      <c r="AE53" s="94"/>
      <c r="AF53" s="94"/>
      <c r="AG53" s="94"/>
      <c r="AH53" s="94"/>
      <c r="AI53" s="94"/>
      <c r="AJ53" s="94"/>
      <c r="AK53" s="94"/>
      <c r="AL53" s="94"/>
      <c r="AM53" s="94"/>
      <c r="AN53" s="94"/>
      <c r="AO53" s="94"/>
      <c r="AP53" s="94"/>
      <c r="AQ53" s="94"/>
      <c r="AR53" s="94"/>
      <c r="AS53" s="94"/>
    </row>
    <row r="54" spans="1:45" x14ac:dyDescent="0.4">
      <c r="A54" s="94"/>
      <c r="B54" s="94"/>
      <c r="C54" s="94"/>
      <c r="D54" s="94"/>
      <c r="E54" s="94"/>
      <c r="F54" s="94"/>
      <c r="G54" s="94"/>
      <c r="H54" s="94"/>
      <c r="I54" s="94"/>
      <c r="J54" s="94"/>
      <c r="K54" s="94"/>
      <c r="L54" s="94"/>
      <c r="M54" s="94"/>
      <c r="N54" s="94"/>
      <c r="O54" s="94"/>
      <c r="P54" s="94"/>
      <c r="Q54" s="94"/>
      <c r="R54" s="94"/>
      <c r="S54" s="94"/>
      <c r="T54" s="94"/>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c r="AS54" s="94"/>
    </row>
  </sheetData>
  <sheetProtection sheet="1" objects="1" scenarios="1" selectLockedCells="1" selectUnlockedCells="1"/>
  <mergeCells count="52">
    <mergeCell ref="A1:V1"/>
    <mergeCell ref="W1:AI1"/>
    <mergeCell ref="AJ1:AR1"/>
    <mergeCell ref="A8:AR8"/>
    <mergeCell ref="A9:B10"/>
    <mergeCell ref="C9:V11"/>
    <mergeCell ref="W9:AR11"/>
    <mergeCell ref="A11:B11"/>
    <mergeCell ref="A15:B16"/>
    <mergeCell ref="C15:V21"/>
    <mergeCell ref="W15:AR21"/>
    <mergeCell ref="A17:B21"/>
    <mergeCell ref="A12:B13"/>
    <mergeCell ref="C12:V14"/>
    <mergeCell ref="A14:B14"/>
    <mergeCell ref="W12:AR14"/>
    <mergeCell ref="A32:B33"/>
    <mergeCell ref="A34:B35"/>
    <mergeCell ref="C32:V35"/>
    <mergeCell ref="W32:AR35"/>
    <mergeCell ref="C22:V24"/>
    <mergeCell ref="W22:AR24"/>
    <mergeCell ref="A25:B26"/>
    <mergeCell ref="C25:V31"/>
    <mergeCell ref="W25:AR31"/>
    <mergeCell ref="A27:B31"/>
    <mergeCell ref="A22:B24"/>
    <mergeCell ref="W46:AR49"/>
    <mergeCell ref="A48:B49"/>
    <mergeCell ref="A36:B37"/>
    <mergeCell ref="C36:V37"/>
    <mergeCell ref="W36:AR37"/>
    <mergeCell ref="A38:B39"/>
    <mergeCell ref="C38:V41"/>
    <mergeCell ref="W38:AR41"/>
    <mergeCell ref="A40:B41"/>
    <mergeCell ref="A53:AS54"/>
    <mergeCell ref="A2:AR3"/>
    <mergeCell ref="A4:AR5"/>
    <mergeCell ref="A6:V7"/>
    <mergeCell ref="W6:AR7"/>
    <mergeCell ref="A50:B51"/>
    <mergeCell ref="C50:V52"/>
    <mergeCell ref="A52:B52"/>
    <mergeCell ref="W50:AR52"/>
    <mergeCell ref="AS1:AS52"/>
    <mergeCell ref="A42:B43"/>
    <mergeCell ref="C42:V45"/>
    <mergeCell ref="W42:AR45"/>
    <mergeCell ref="A44:B45"/>
    <mergeCell ref="A46:B47"/>
    <mergeCell ref="C46:V49"/>
  </mergeCells>
  <pageMargins left="0.5" right="0.25" top="0.75" bottom="0.75" header="0.3" footer="0.3"/>
  <pageSetup scale="92" orientation="portrait" r:id="rId1"/>
  <colBreaks count="1" manualBreakCount="1">
    <brk id="45" max="1048575" man="1"/>
  </colBreaks>
  <ignoredErrors>
    <ignoredError sqref="A51:AR52 A50:B50 D50:V50 X50:AR50" numberStoredAsText="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Y50"/>
  <sheetViews>
    <sheetView showGridLines="0" zoomScaleNormal="100" zoomScaleSheetLayoutView="100" workbookViewId="0">
      <selection activeCell="AJ1" sqref="AJ1:AR1"/>
    </sheetView>
  </sheetViews>
  <sheetFormatPr defaultColWidth="0" defaultRowHeight="14.15" zeroHeight="1" x14ac:dyDescent="0.35"/>
  <cols>
    <col min="1" max="44" width="2.3046875" style="1" customWidth="1"/>
    <col min="45" max="45" width="1.3046875" style="1" customWidth="1"/>
    <col min="46" max="51" width="0" style="1" hidden="1" customWidth="1"/>
    <col min="52" max="16384" width="2.3046875" style="1" hidden="1"/>
  </cols>
  <sheetData>
    <row r="1" spans="1:45" s="3" customFormat="1" ht="15.45" x14ac:dyDescent="0.4">
      <c r="A1" s="86" t="str">
        <f>'Page 1'!B11</f>
        <v>Gasconade County</v>
      </c>
      <c r="B1" s="86"/>
      <c r="C1" s="86"/>
      <c r="D1" s="86"/>
      <c r="E1" s="86"/>
      <c r="F1" s="86"/>
      <c r="G1" s="86"/>
      <c r="H1" s="86"/>
      <c r="I1" s="86"/>
      <c r="J1" s="86"/>
      <c r="K1" s="86"/>
      <c r="L1" s="86"/>
      <c r="M1" s="86"/>
      <c r="N1" s="86"/>
      <c r="O1" s="86"/>
      <c r="P1" s="86"/>
      <c r="Q1" s="86"/>
      <c r="R1" s="86"/>
      <c r="S1" s="86"/>
      <c r="T1" s="86"/>
      <c r="U1" s="86"/>
      <c r="V1" s="86"/>
      <c r="W1" s="87" t="s">
        <v>13</v>
      </c>
      <c r="X1" s="88"/>
      <c r="Y1" s="88"/>
      <c r="Z1" s="88"/>
      <c r="AA1" s="88"/>
      <c r="AB1" s="88"/>
      <c r="AC1" s="88"/>
      <c r="AD1" s="88"/>
      <c r="AE1" s="88"/>
      <c r="AF1" s="88"/>
      <c r="AG1" s="88"/>
      <c r="AH1" s="88"/>
      <c r="AI1" s="88"/>
      <c r="AJ1" s="124"/>
      <c r="AK1" s="124"/>
      <c r="AL1" s="124"/>
      <c r="AM1" s="124"/>
      <c r="AN1" s="124"/>
      <c r="AO1" s="124"/>
      <c r="AP1" s="124"/>
      <c r="AQ1" s="124"/>
      <c r="AR1" s="124"/>
      <c r="AS1" s="85"/>
    </row>
    <row r="2" spans="1:45" s="3" customFormat="1" ht="15.45" x14ac:dyDescent="0.4">
      <c r="A2" s="213" t="s">
        <v>33</v>
      </c>
      <c r="B2" s="213"/>
      <c r="C2" s="213"/>
      <c r="D2" s="213"/>
      <c r="E2" s="213"/>
      <c r="F2" s="213"/>
      <c r="G2" s="213"/>
      <c r="H2" s="213"/>
      <c r="I2" s="213"/>
      <c r="J2" s="213"/>
      <c r="K2" s="213"/>
      <c r="L2" s="213"/>
      <c r="M2" s="213"/>
      <c r="N2" s="213"/>
      <c r="O2" s="213"/>
      <c r="P2" s="213"/>
      <c r="Q2" s="213"/>
      <c r="R2" s="213"/>
      <c r="S2" s="213"/>
      <c r="T2" s="213"/>
      <c r="U2" s="213"/>
      <c r="V2" s="213"/>
      <c r="W2" s="213"/>
      <c r="X2" s="213"/>
      <c r="Y2" s="213"/>
      <c r="Z2" s="213"/>
      <c r="AA2" s="213"/>
      <c r="AB2" s="213"/>
      <c r="AC2" s="213"/>
      <c r="AD2" s="213"/>
      <c r="AE2" s="213"/>
      <c r="AF2" s="213"/>
      <c r="AG2" s="213"/>
      <c r="AH2" s="213"/>
      <c r="AI2" s="213"/>
      <c r="AJ2" s="214"/>
      <c r="AK2" s="214"/>
      <c r="AL2" s="214"/>
      <c r="AM2" s="214"/>
      <c r="AN2" s="214"/>
      <c r="AO2" s="214"/>
      <c r="AP2" s="214"/>
      <c r="AQ2" s="214"/>
      <c r="AR2" s="214"/>
      <c r="AS2" s="85"/>
    </row>
    <row r="3" spans="1:45" s="3" customFormat="1" ht="15.45" x14ac:dyDescent="0.4">
      <c r="A3" s="213"/>
      <c r="B3" s="213"/>
      <c r="C3" s="213"/>
      <c r="D3" s="213"/>
      <c r="E3" s="213"/>
      <c r="F3" s="213"/>
      <c r="G3" s="213"/>
      <c r="H3" s="213"/>
      <c r="I3" s="213"/>
      <c r="J3" s="213"/>
      <c r="K3" s="213"/>
      <c r="L3" s="213"/>
      <c r="M3" s="213"/>
      <c r="N3" s="213"/>
      <c r="O3" s="213"/>
      <c r="P3" s="213"/>
      <c r="Q3" s="213"/>
      <c r="R3" s="213"/>
      <c r="S3" s="213"/>
      <c r="T3" s="213"/>
      <c r="U3" s="213"/>
      <c r="V3" s="213"/>
      <c r="W3" s="213"/>
      <c r="X3" s="213"/>
      <c r="Y3" s="213"/>
      <c r="Z3" s="213"/>
      <c r="AA3" s="213"/>
      <c r="AB3" s="213"/>
      <c r="AC3" s="213"/>
      <c r="AD3" s="213"/>
      <c r="AE3" s="213"/>
      <c r="AF3" s="213"/>
      <c r="AG3" s="213"/>
      <c r="AH3" s="213"/>
      <c r="AI3" s="213"/>
      <c r="AJ3" s="214"/>
      <c r="AK3" s="214"/>
      <c r="AL3" s="214"/>
      <c r="AM3" s="214"/>
      <c r="AN3" s="214"/>
      <c r="AO3" s="214"/>
      <c r="AP3" s="214"/>
      <c r="AQ3" s="214"/>
      <c r="AR3" s="214"/>
      <c r="AS3" s="85"/>
    </row>
    <row r="4" spans="1:45" s="3" customFormat="1" ht="15.45" x14ac:dyDescent="0.4">
      <c r="A4" s="213" t="s">
        <v>34</v>
      </c>
      <c r="B4" s="213"/>
      <c r="C4" s="213"/>
      <c r="D4" s="213"/>
      <c r="E4" s="213"/>
      <c r="F4" s="213"/>
      <c r="G4" s="213"/>
      <c r="H4" s="213"/>
      <c r="I4" s="213"/>
      <c r="J4" s="213"/>
      <c r="K4" s="213"/>
      <c r="L4" s="213"/>
      <c r="M4" s="213"/>
      <c r="N4" s="213"/>
      <c r="O4" s="213"/>
      <c r="P4" s="213"/>
      <c r="Q4" s="213"/>
      <c r="R4" s="213"/>
      <c r="S4" s="213"/>
      <c r="T4" s="213"/>
      <c r="U4" s="213"/>
      <c r="V4" s="213"/>
      <c r="W4" s="213"/>
      <c r="X4" s="213"/>
      <c r="Y4" s="213"/>
      <c r="Z4" s="213"/>
      <c r="AA4" s="213"/>
      <c r="AB4" s="213"/>
      <c r="AC4" s="213"/>
      <c r="AD4" s="213"/>
      <c r="AE4" s="213"/>
      <c r="AF4" s="213"/>
      <c r="AG4" s="213"/>
      <c r="AH4" s="213"/>
      <c r="AI4" s="213"/>
      <c r="AJ4" s="214"/>
      <c r="AK4" s="214"/>
      <c r="AL4" s="214"/>
      <c r="AM4" s="214"/>
      <c r="AN4" s="214"/>
      <c r="AO4" s="214"/>
      <c r="AP4" s="214"/>
      <c r="AQ4" s="214"/>
      <c r="AR4" s="214"/>
      <c r="AS4" s="85"/>
    </row>
    <row r="5" spans="1:45" s="3" customFormat="1" ht="15.45" x14ac:dyDescent="0.4">
      <c r="A5" s="213"/>
      <c r="B5" s="213"/>
      <c r="C5" s="213"/>
      <c r="D5" s="213"/>
      <c r="E5" s="213"/>
      <c r="F5" s="213"/>
      <c r="G5" s="213"/>
      <c r="H5" s="213"/>
      <c r="I5" s="213"/>
      <c r="J5" s="213"/>
      <c r="K5" s="213"/>
      <c r="L5" s="213"/>
      <c r="M5" s="213"/>
      <c r="N5" s="213"/>
      <c r="O5" s="213"/>
      <c r="P5" s="213"/>
      <c r="Q5" s="213"/>
      <c r="R5" s="213"/>
      <c r="S5" s="213"/>
      <c r="T5" s="213"/>
      <c r="U5" s="213"/>
      <c r="V5" s="213"/>
      <c r="W5" s="213"/>
      <c r="X5" s="213"/>
      <c r="Y5" s="213"/>
      <c r="Z5" s="213"/>
      <c r="AA5" s="213"/>
      <c r="AB5" s="213"/>
      <c r="AC5" s="213"/>
      <c r="AD5" s="213"/>
      <c r="AE5" s="213"/>
      <c r="AF5" s="213"/>
      <c r="AG5" s="213"/>
      <c r="AH5" s="213"/>
      <c r="AI5" s="213"/>
      <c r="AJ5" s="214"/>
      <c r="AK5" s="214"/>
      <c r="AL5" s="214"/>
      <c r="AM5" s="214"/>
      <c r="AN5" s="214"/>
      <c r="AO5" s="214"/>
      <c r="AP5" s="214"/>
      <c r="AQ5" s="214"/>
      <c r="AR5" s="214"/>
      <c r="AS5" s="85"/>
    </row>
    <row r="6" spans="1:45" s="3" customFormat="1" ht="15.45" x14ac:dyDescent="0.4">
      <c r="A6" s="172" t="s">
        <v>35</v>
      </c>
      <c r="B6" s="172"/>
      <c r="C6" s="172"/>
      <c r="D6" s="172"/>
      <c r="E6" s="172"/>
      <c r="F6" s="172"/>
      <c r="G6" s="172"/>
      <c r="H6" s="172"/>
      <c r="I6" s="172"/>
      <c r="J6" s="172"/>
      <c r="K6" s="172"/>
      <c r="L6" s="172"/>
      <c r="M6" s="172"/>
      <c r="N6" s="172"/>
      <c r="O6" s="172"/>
      <c r="P6" s="172"/>
      <c r="Q6" s="172"/>
      <c r="R6" s="172"/>
      <c r="S6" s="172"/>
      <c r="T6" s="172"/>
      <c r="U6" s="172"/>
      <c r="V6" s="173"/>
      <c r="W6" s="174" t="s">
        <v>36</v>
      </c>
      <c r="X6" s="175"/>
      <c r="Y6" s="175"/>
      <c r="Z6" s="175"/>
      <c r="AA6" s="175"/>
      <c r="AB6" s="175"/>
      <c r="AC6" s="175"/>
      <c r="AD6" s="175"/>
      <c r="AE6" s="175"/>
      <c r="AF6" s="175"/>
      <c r="AG6" s="175"/>
      <c r="AH6" s="175"/>
      <c r="AI6" s="175"/>
      <c r="AJ6" s="175"/>
      <c r="AK6" s="175"/>
      <c r="AL6" s="175"/>
      <c r="AM6" s="175"/>
      <c r="AN6" s="175"/>
      <c r="AO6" s="175"/>
      <c r="AP6" s="175"/>
      <c r="AQ6" s="175"/>
      <c r="AR6" s="176"/>
      <c r="AS6" s="85"/>
    </row>
    <row r="7" spans="1:45" s="3" customFormat="1" ht="15.45" x14ac:dyDescent="0.4">
      <c r="A7" s="172"/>
      <c r="B7" s="172"/>
      <c r="C7" s="172"/>
      <c r="D7" s="172"/>
      <c r="E7" s="172"/>
      <c r="F7" s="172"/>
      <c r="G7" s="172"/>
      <c r="H7" s="172"/>
      <c r="I7" s="172"/>
      <c r="J7" s="172"/>
      <c r="K7" s="172"/>
      <c r="L7" s="172"/>
      <c r="M7" s="172"/>
      <c r="N7" s="172"/>
      <c r="O7" s="172"/>
      <c r="P7" s="172"/>
      <c r="Q7" s="172"/>
      <c r="R7" s="172"/>
      <c r="S7" s="172"/>
      <c r="T7" s="172"/>
      <c r="U7" s="172"/>
      <c r="V7" s="173"/>
      <c r="W7" s="177"/>
      <c r="X7" s="175"/>
      <c r="Y7" s="175"/>
      <c r="Z7" s="175"/>
      <c r="AA7" s="175"/>
      <c r="AB7" s="175"/>
      <c r="AC7" s="175"/>
      <c r="AD7" s="175"/>
      <c r="AE7" s="175"/>
      <c r="AF7" s="175"/>
      <c r="AG7" s="175"/>
      <c r="AH7" s="175"/>
      <c r="AI7" s="175"/>
      <c r="AJ7" s="175"/>
      <c r="AK7" s="175"/>
      <c r="AL7" s="175"/>
      <c r="AM7" s="175"/>
      <c r="AN7" s="175"/>
      <c r="AO7" s="175"/>
      <c r="AP7" s="175"/>
      <c r="AQ7" s="175"/>
      <c r="AR7" s="176"/>
      <c r="AS7" s="85"/>
    </row>
    <row r="8" spans="1:45" s="3" customFormat="1" ht="6.75" customHeight="1" x14ac:dyDescent="0.4">
      <c r="A8" s="88"/>
      <c r="B8" s="88"/>
      <c r="C8" s="88"/>
      <c r="D8" s="88"/>
      <c r="E8" s="88"/>
      <c r="F8" s="88"/>
      <c r="G8" s="88"/>
      <c r="H8" s="88"/>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5"/>
    </row>
    <row r="9" spans="1:45" s="3" customFormat="1" ht="17.25" customHeight="1" x14ac:dyDescent="0.4">
      <c r="A9" s="295" t="s">
        <v>56</v>
      </c>
      <c r="B9" s="296"/>
      <c r="C9" s="320" t="s">
        <v>43</v>
      </c>
      <c r="D9" s="159"/>
      <c r="E9" s="159"/>
      <c r="F9" s="159"/>
      <c r="G9" s="159"/>
      <c r="H9" s="159"/>
      <c r="I9" s="159"/>
      <c r="J9" s="159"/>
      <c r="K9" s="159"/>
      <c r="L9" s="159"/>
      <c r="M9" s="159"/>
      <c r="N9" s="159"/>
      <c r="O9" s="159"/>
      <c r="P9" s="159"/>
      <c r="Q9" s="159"/>
      <c r="R9" s="159"/>
      <c r="S9" s="159"/>
      <c r="T9" s="159"/>
      <c r="U9" s="159"/>
      <c r="V9" s="159"/>
      <c r="W9" s="182" t="s">
        <v>592</v>
      </c>
      <c r="X9" s="302"/>
      <c r="Y9" s="302"/>
      <c r="Z9" s="302"/>
      <c r="AA9" s="302"/>
      <c r="AB9" s="302"/>
      <c r="AC9" s="302"/>
      <c r="AD9" s="302"/>
      <c r="AE9" s="302"/>
      <c r="AF9" s="302"/>
      <c r="AG9" s="302"/>
      <c r="AH9" s="302"/>
      <c r="AI9" s="302"/>
      <c r="AJ9" s="302"/>
      <c r="AK9" s="302"/>
      <c r="AL9" s="302"/>
      <c r="AM9" s="302"/>
      <c r="AN9" s="302"/>
      <c r="AO9" s="302"/>
      <c r="AP9" s="302"/>
      <c r="AQ9" s="302"/>
      <c r="AR9" s="303"/>
      <c r="AS9" s="85"/>
    </row>
    <row r="10" spans="1:45" s="3" customFormat="1" ht="15.75" customHeight="1" x14ac:dyDescent="0.4">
      <c r="A10" s="307"/>
      <c r="B10" s="308"/>
      <c r="C10" s="3" t="s">
        <v>1022</v>
      </c>
      <c r="I10" s="66"/>
      <c r="J10" s="66"/>
      <c r="K10" s="66"/>
      <c r="L10" s="66"/>
      <c r="W10" s="304"/>
      <c r="X10" s="305"/>
      <c r="Y10" s="305"/>
      <c r="Z10" s="305"/>
      <c r="AA10" s="305"/>
      <c r="AB10" s="305"/>
      <c r="AC10" s="305"/>
      <c r="AD10" s="305"/>
      <c r="AE10" s="305"/>
      <c r="AF10" s="305"/>
      <c r="AG10" s="305"/>
      <c r="AH10" s="305"/>
      <c r="AI10" s="305"/>
      <c r="AJ10" s="305"/>
      <c r="AK10" s="305"/>
      <c r="AL10" s="305"/>
      <c r="AM10" s="305"/>
      <c r="AN10" s="305"/>
      <c r="AO10" s="305"/>
      <c r="AP10" s="305"/>
      <c r="AQ10" s="305"/>
      <c r="AR10" s="306"/>
      <c r="AS10" s="85"/>
    </row>
    <row r="11" spans="1:45" s="3" customFormat="1" ht="6.75" customHeight="1" x14ac:dyDescent="0.4">
      <c r="A11" s="295" t="s">
        <v>57</v>
      </c>
      <c r="B11" s="296"/>
      <c r="C11" s="147" t="s">
        <v>44</v>
      </c>
      <c r="D11" s="270"/>
      <c r="E11" s="270"/>
      <c r="F11" s="270"/>
      <c r="G11" s="270"/>
      <c r="H11" s="270"/>
      <c r="I11" s="270"/>
      <c r="J11" s="270"/>
      <c r="K11" s="270"/>
      <c r="L11" s="270"/>
      <c r="M11" s="270"/>
      <c r="N11" s="270"/>
      <c r="O11" s="270"/>
      <c r="P11" s="270"/>
      <c r="Q11" s="270"/>
      <c r="R11" s="270"/>
      <c r="S11" s="270"/>
      <c r="T11" s="270"/>
      <c r="U11" s="270"/>
      <c r="V11" s="271"/>
      <c r="W11" s="238" t="s">
        <v>592</v>
      </c>
      <c r="X11" s="273"/>
      <c r="Y11" s="273"/>
      <c r="Z11" s="273"/>
      <c r="AA11" s="273"/>
      <c r="AB11" s="273"/>
      <c r="AC11" s="273"/>
      <c r="AD11" s="273"/>
      <c r="AE11" s="273"/>
      <c r="AF11" s="273"/>
      <c r="AG11" s="273"/>
      <c r="AH11" s="273"/>
      <c r="AI11" s="273"/>
      <c r="AJ11" s="273"/>
      <c r="AK11" s="273"/>
      <c r="AL11" s="273"/>
      <c r="AM11" s="273"/>
      <c r="AN11" s="273"/>
      <c r="AO11" s="273"/>
      <c r="AP11" s="273"/>
      <c r="AQ11" s="273"/>
      <c r="AR11" s="273"/>
      <c r="AS11" s="85"/>
    </row>
    <row r="12" spans="1:45" s="3" customFormat="1" ht="33" customHeight="1" x14ac:dyDescent="0.4">
      <c r="A12" s="297"/>
      <c r="B12" s="298"/>
      <c r="C12" s="202"/>
      <c r="D12" s="203"/>
      <c r="E12" s="203"/>
      <c r="F12" s="203"/>
      <c r="G12" s="203"/>
      <c r="H12" s="203"/>
      <c r="I12" s="203"/>
      <c r="J12" s="203"/>
      <c r="K12" s="203"/>
      <c r="L12" s="203"/>
      <c r="M12" s="203"/>
      <c r="N12" s="203"/>
      <c r="O12" s="203"/>
      <c r="P12" s="203"/>
      <c r="Q12" s="203"/>
      <c r="R12" s="203"/>
      <c r="S12" s="203"/>
      <c r="T12" s="203"/>
      <c r="U12" s="203"/>
      <c r="V12" s="204"/>
      <c r="W12" s="274"/>
      <c r="X12" s="274"/>
      <c r="Y12" s="274"/>
      <c r="Z12" s="274"/>
      <c r="AA12" s="274"/>
      <c r="AB12" s="274"/>
      <c r="AC12" s="274"/>
      <c r="AD12" s="274"/>
      <c r="AE12" s="274"/>
      <c r="AF12" s="274"/>
      <c r="AG12" s="274"/>
      <c r="AH12" s="274"/>
      <c r="AI12" s="274"/>
      <c r="AJ12" s="274"/>
      <c r="AK12" s="274"/>
      <c r="AL12" s="274"/>
      <c r="AM12" s="274"/>
      <c r="AN12" s="274"/>
      <c r="AO12" s="274"/>
      <c r="AP12" s="274"/>
      <c r="AQ12" s="274"/>
      <c r="AR12" s="274"/>
      <c r="AS12" s="85"/>
    </row>
    <row r="13" spans="1:45" s="3" customFormat="1" ht="6.75" customHeight="1" x14ac:dyDescent="0.4">
      <c r="A13" s="295" t="s">
        <v>58</v>
      </c>
      <c r="B13" s="296"/>
      <c r="C13" s="147" t="s">
        <v>1021</v>
      </c>
      <c r="D13" s="270"/>
      <c r="E13" s="270"/>
      <c r="F13" s="270"/>
      <c r="G13" s="270"/>
      <c r="H13" s="270"/>
      <c r="I13" s="270"/>
      <c r="J13" s="270"/>
      <c r="K13" s="270"/>
      <c r="L13" s="270"/>
      <c r="M13" s="270"/>
      <c r="N13" s="270"/>
      <c r="O13" s="270"/>
      <c r="P13" s="270"/>
      <c r="Q13" s="270"/>
      <c r="R13" s="270"/>
      <c r="S13" s="270"/>
      <c r="T13" s="270"/>
      <c r="U13" s="270"/>
      <c r="V13" s="271"/>
      <c r="W13" s="238" t="s">
        <v>592</v>
      </c>
      <c r="X13" s="273"/>
      <c r="Y13" s="273"/>
      <c r="Z13" s="273"/>
      <c r="AA13" s="273"/>
      <c r="AB13" s="273"/>
      <c r="AC13" s="273"/>
      <c r="AD13" s="273"/>
      <c r="AE13" s="273"/>
      <c r="AF13" s="273"/>
      <c r="AG13" s="273"/>
      <c r="AH13" s="273"/>
      <c r="AI13" s="273"/>
      <c r="AJ13" s="273"/>
      <c r="AK13" s="273"/>
      <c r="AL13" s="273"/>
      <c r="AM13" s="273"/>
      <c r="AN13" s="273"/>
      <c r="AO13" s="273"/>
      <c r="AP13" s="273"/>
      <c r="AQ13" s="273"/>
      <c r="AR13" s="273"/>
      <c r="AS13" s="85"/>
    </row>
    <row r="14" spans="1:45" s="3" customFormat="1" ht="15.45" x14ac:dyDescent="0.4">
      <c r="A14" s="297"/>
      <c r="B14" s="298"/>
      <c r="C14" s="202"/>
      <c r="D14" s="203"/>
      <c r="E14" s="203"/>
      <c r="F14" s="203"/>
      <c r="G14" s="203"/>
      <c r="H14" s="203"/>
      <c r="I14" s="203"/>
      <c r="J14" s="203"/>
      <c r="K14" s="203"/>
      <c r="L14" s="203"/>
      <c r="M14" s="203"/>
      <c r="N14" s="203"/>
      <c r="O14" s="203"/>
      <c r="P14" s="203"/>
      <c r="Q14" s="203"/>
      <c r="R14" s="203"/>
      <c r="S14" s="203"/>
      <c r="T14" s="203"/>
      <c r="U14" s="203"/>
      <c r="V14" s="204"/>
      <c r="W14" s="274"/>
      <c r="X14" s="274"/>
      <c r="Y14" s="274"/>
      <c r="Z14" s="274"/>
      <c r="AA14" s="274"/>
      <c r="AB14" s="274"/>
      <c r="AC14" s="274"/>
      <c r="AD14" s="274"/>
      <c r="AE14" s="274"/>
      <c r="AF14" s="274"/>
      <c r="AG14" s="274"/>
      <c r="AH14" s="274"/>
      <c r="AI14" s="274"/>
      <c r="AJ14" s="274"/>
      <c r="AK14" s="274"/>
      <c r="AL14" s="274"/>
      <c r="AM14" s="274"/>
      <c r="AN14" s="274"/>
      <c r="AO14" s="274"/>
      <c r="AP14" s="274"/>
      <c r="AQ14" s="274"/>
      <c r="AR14" s="274"/>
      <c r="AS14" s="85"/>
    </row>
    <row r="15" spans="1:45" s="3" customFormat="1" ht="16.5" customHeight="1" x14ac:dyDescent="0.4">
      <c r="A15" s="312"/>
      <c r="B15" s="313"/>
      <c r="C15" s="152"/>
      <c r="D15" s="153"/>
      <c r="E15" s="153"/>
      <c r="F15" s="153"/>
      <c r="G15" s="153"/>
      <c r="H15" s="153"/>
      <c r="I15" s="153"/>
      <c r="J15" s="153"/>
      <c r="K15" s="153"/>
      <c r="L15" s="153"/>
      <c r="M15" s="153"/>
      <c r="N15" s="153"/>
      <c r="O15" s="153"/>
      <c r="P15" s="153"/>
      <c r="Q15" s="153"/>
      <c r="R15" s="153"/>
      <c r="S15" s="153"/>
      <c r="T15" s="153"/>
      <c r="U15" s="153"/>
      <c r="V15" s="154"/>
      <c r="W15" s="275"/>
      <c r="X15" s="275"/>
      <c r="Y15" s="275"/>
      <c r="Z15" s="275"/>
      <c r="AA15" s="275"/>
      <c r="AB15" s="275"/>
      <c r="AC15" s="275"/>
      <c r="AD15" s="275"/>
      <c r="AE15" s="275"/>
      <c r="AF15" s="275"/>
      <c r="AG15" s="275"/>
      <c r="AH15" s="275"/>
      <c r="AI15" s="275"/>
      <c r="AJ15" s="275"/>
      <c r="AK15" s="275"/>
      <c r="AL15" s="275"/>
      <c r="AM15" s="275"/>
      <c r="AN15" s="275"/>
      <c r="AO15" s="275"/>
      <c r="AP15" s="275"/>
      <c r="AQ15" s="275"/>
      <c r="AR15" s="275"/>
      <c r="AS15" s="85"/>
    </row>
    <row r="16" spans="1:45" s="3" customFormat="1" ht="6" customHeight="1" x14ac:dyDescent="0.4">
      <c r="A16" s="295" t="s">
        <v>59</v>
      </c>
      <c r="B16" s="296"/>
      <c r="C16" s="314" t="s">
        <v>1007</v>
      </c>
      <c r="D16" s="314"/>
      <c r="E16" s="314"/>
      <c r="F16" s="314"/>
      <c r="G16" s="314"/>
      <c r="H16" s="314"/>
      <c r="I16" s="314"/>
      <c r="J16" s="314"/>
      <c r="K16" s="314"/>
      <c r="L16" s="314"/>
      <c r="M16" s="314"/>
      <c r="N16" s="314"/>
      <c r="O16" s="314"/>
      <c r="P16" s="314"/>
      <c r="Q16" s="314"/>
      <c r="R16" s="314"/>
      <c r="S16" s="314"/>
      <c r="T16" s="314"/>
      <c r="U16" s="314"/>
      <c r="V16" s="314"/>
      <c r="W16" s="238" t="s">
        <v>592</v>
      </c>
      <c r="X16" s="238"/>
      <c r="Y16" s="238"/>
      <c r="Z16" s="238"/>
      <c r="AA16" s="238"/>
      <c r="AB16" s="238"/>
      <c r="AC16" s="238"/>
      <c r="AD16" s="238"/>
      <c r="AE16" s="238"/>
      <c r="AF16" s="238"/>
      <c r="AG16" s="238"/>
      <c r="AH16" s="238"/>
      <c r="AI16" s="238"/>
      <c r="AJ16" s="238"/>
      <c r="AK16" s="238"/>
      <c r="AL16" s="238"/>
      <c r="AM16" s="238"/>
      <c r="AN16" s="238"/>
      <c r="AO16" s="238"/>
      <c r="AP16" s="238"/>
      <c r="AQ16" s="238"/>
      <c r="AR16" s="238"/>
      <c r="AS16" s="85"/>
    </row>
    <row r="17" spans="1:45" s="3" customFormat="1" ht="15.45" x14ac:dyDescent="0.4">
      <c r="A17" s="297"/>
      <c r="B17" s="298"/>
      <c r="C17" s="315"/>
      <c r="D17" s="315"/>
      <c r="E17" s="315"/>
      <c r="F17" s="315"/>
      <c r="G17" s="315"/>
      <c r="H17" s="315"/>
      <c r="I17" s="315"/>
      <c r="J17" s="315"/>
      <c r="K17" s="315"/>
      <c r="L17" s="315"/>
      <c r="M17" s="315"/>
      <c r="N17" s="315"/>
      <c r="O17" s="315"/>
      <c r="P17" s="315"/>
      <c r="Q17" s="315"/>
      <c r="R17" s="315"/>
      <c r="S17" s="315"/>
      <c r="T17" s="315"/>
      <c r="U17" s="315"/>
      <c r="V17" s="315"/>
      <c r="W17" s="239"/>
      <c r="X17" s="239"/>
      <c r="Y17" s="239"/>
      <c r="Z17" s="239"/>
      <c r="AA17" s="239"/>
      <c r="AB17" s="239"/>
      <c r="AC17" s="239"/>
      <c r="AD17" s="239"/>
      <c r="AE17" s="239"/>
      <c r="AF17" s="239"/>
      <c r="AG17" s="239"/>
      <c r="AH17" s="239"/>
      <c r="AI17" s="239"/>
      <c r="AJ17" s="239"/>
      <c r="AK17" s="239"/>
      <c r="AL17" s="239"/>
      <c r="AM17" s="239"/>
      <c r="AN17" s="239"/>
      <c r="AO17" s="239"/>
      <c r="AP17" s="239"/>
      <c r="AQ17" s="239"/>
      <c r="AR17" s="239"/>
      <c r="AS17" s="85"/>
    </row>
    <row r="18" spans="1:45" s="3" customFormat="1" ht="15.45" x14ac:dyDescent="0.4">
      <c r="A18" s="307"/>
      <c r="B18" s="308"/>
      <c r="C18" s="315"/>
      <c r="D18" s="315"/>
      <c r="E18" s="315"/>
      <c r="F18" s="315"/>
      <c r="G18" s="315"/>
      <c r="H18" s="315"/>
      <c r="I18" s="315"/>
      <c r="J18" s="315"/>
      <c r="K18" s="315"/>
      <c r="L18" s="315"/>
      <c r="M18" s="315"/>
      <c r="N18" s="315"/>
      <c r="O18" s="315"/>
      <c r="P18" s="315"/>
      <c r="Q18" s="315"/>
      <c r="R18" s="315"/>
      <c r="S18" s="315"/>
      <c r="T18" s="315"/>
      <c r="U18" s="315"/>
      <c r="V18" s="315"/>
      <c r="W18" s="239"/>
      <c r="X18" s="239"/>
      <c r="Y18" s="239"/>
      <c r="Z18" s="239"/>
      <c r="AA18" s="239"/>
      <c r="AB18" s="239"/>
      <c r="AC18" s="239"/>
      <c r="AD18" s="239"/>
      <c r="AE18" s="239"/>
      <c r="AF18" s="239"/>
      <c r="AG18" s="239"/>
      <c r="AH18" s="239"/>
      <c r="AI18" s="239"/>
      <c r="AJ18" s="239"/>
      <c r="AK18" s="239"/>
      <c r="AL18" s="239"/>
      <c r="AM18" s="239"/>
      <c r="AN18" s="239"/>
      <c r="AO18" s="239"/>
      <c r="AP18" s="239"/>
      <c r="AQ18" s="239"/>
      <c r="AR18" s="239"/>
      <c r="AS18" s="85"/>
    </row>
    <row r="19" spans="1:45" ht="6.75" customHeight="1" x14ac:dyDescent="0.35">
      <c r="A19" s="309" t="s">
        <v>593</v>
      </c>
      <c r="B19" s="310"/>
      <c r="C19" s="234" t="s">
        <v>615</v>
      </c>
      <c r="D19" s="280"/>
      <c r="E19" s="280"/>
      <c r="F19" s="280"/>
      <c r="G19" s="280"/>
      <c r="H19" s="280"/>
      <c r="I19" s="280"/>
      <c r="J19" s="280"/>
      <c r="K19" s="280"/>
      <c r="L19" s="280"/>
      <c r="M19" s="280"/>
      <c r="N19" s="280"/>
      <c r="O19" s="280"/>
      <c r="P19" s="280"/>
      <c r="Q19" s="280"/>
      <c r="R19" s="280"/>
      <c r="S19" s="280"/>
      <c r="T19" s="280"/>
      <c r="U19" s="280"/>
      <c r="V19" s="280"/>
      <c r="W19" s="238" t="s">
        <v>592</v>
      </c>
      <c r="X19" s="273"/>
      <c r="Y19" s="273"/>
      <c r="Z19" s="273"/>
      <c r="AA19" s="273"/>
      <c r="AB19" s="273"/>
      <c r="AC19" s="273"/>
      <c r="AD19" s="273"/>
      <c r="AE19" s="273"/>
      <c r="AF19" s="273"/>
      <c r="AG19" s="273"/>
      <c r="AH19" s="273"/>
      <c r="AI19" s="273"/>
      <c r="AJ19" s="273"/>
      <c r="AK19" s="273"/>
      <c r="AL19" s="273"/>
      <c r="AM19" s="273"/>
      <c r="AN19" s="273"/>
      <c r="AO19" s="273"/>
      <c r="AP19" s="273"/>
      <c r="AQ19" s="273"/>
      <c r="AR19" s="273"/>
      <c r="AS19" s="85"/>
    </row>
    <row r="20" spans="1:45" x14ac:dyDescent="0.35">
      <c r="A20" s="311"/>
      <c r="B20" s="311"/>
      <c r="C20" s="236"/>
      <c r="D20" s="236"/>
      <c r="E20" s="236"/>
      <c r="F20" s="236"/>
      <c r="G20" s="236"/>
      <c r="H20" s="236"/>
      <c r="I20" s="236"/>
      <c r="J20" s="236"/>
      <c r="K20" s="236"/>
      <c r="L20" s="236"/>
      <c r="M20" s="236"/>
      <c r="N20" s="236"/>
      <c r="O20" s="236"/>
      <c r="P20" s="236"/>
      <c r="Q20" s="236"/>
      <c r="R20" s="236"/>
      <c r="S20" s="236"/>
      <c r="T20" s="236"/>
      <c r="U20" s="236"/>
      <c r="V20" s="236"/>
      <c r="W20" s="274"/>
      <c r="X20" s="274"/>
      <c r="Y20" s="274"/>
      <c r="Z20" s="274"/>
      <c r="AA20" s="274"/>
      <c r="AB20" s="274"/>
      <c r="AC20" s="274"/>
      <c r="AD20" s="274"/>
      <c r="AE20" s="274"/>
      <c r="AF20" s="274"/>
      <c r="AG20" s="274"/>
      <c r="AH20" s="274"/>
      <c r="AI20" s="274"/>
      <c r="AJ20" s="274"/>
      <c r="AK20" s="274"/>
      <c r="AL20" s="274"/>
      <c r="AM20" s="274"/>
      <c r="AN20" s="274"/>
      <c r="AO20" s="274"/>
      <c r="AP20" s="274"/>
      <c r="AQ20" s="274"/>
      <c r="AR20" s="274"/>
      <c r="AS20" s="85"/>
    </row>
    <row r="21" spans="1:45" x14ac:dyDescent="0.35">
      <c r="A21" s="299"/>
      <c r="B21" s="300"/>
      <c r="C21" s="236"/>
      <c r="D21" s="236"/>
      <c r="E21" s="236"/>
      <c r="F21" s="236"/>
      <c r="G21" s="236"/>
      <c r="H21" s="236"/>
      <c r="I21" s="236"/>
      <c r="J21" s="236"/>
      <c r="K21" s="236"/>
      <c r="L21" s="236"/>
      <c r="M21" s="236"/>
      <c r="N21" s="236"/>
      <c r="O21" s="236"/>
      <c r="P21" s="236"/>
      <c r="Q21" s="236"/>
      <c r="R21" s="236"/>
      <c r="S21" s="236"/>
      <c r="T21" s="236"/>
      <c r="U21" s="236"/>
      <c r="V21" s="236"/>
      <c r="W21" s="274"/>
      <c r="X21" s="274"/>
      <c r="Y21" s="274"/>
      <c r="Z21" s="274"/>
      <c r="AA21" s="274"/>
      <c r="AB21" s="274"/>
      <c r="AC21" s="274"/>
      <c r="AD21" s="274"/>
      <c r="AE21" s="274"/>
      <c r="AF21" s="274"/>
      <c r="AG21" s="274"/>
      <c r="AH21" s="274"/>
      <c r="AI21" s="274"/>
      <c r="AJ21" s="274"/>
      <c r="AK21" s="274"/>
      <c r="AL21" s="274"/>
      <c r="AM21" s="274"/>
      <c r="AN21" s="274"/>
      <c r="AO21" s="274"/>
      <c r="AP21" s="274"/>
      <c r="AQ21" s="274"/>
      <c r="AR21" s="274"/>
      <c r="AS21" s="85"/>
    </row>
    <row r="22" spans="1:45" x14ac:dyDescent="0.35">
      <c r="A22" s="301"/>
      <c r="B22" s="301"/>
      <c r="C22" s="237"/>
      <c r="D22" s="237"/>
      <c r="E22" s="237"/>
      <c r="F22" s="237"/>
      <c r="G22" s="237"/>
      <c r="H22" s="237"/>
      <c r="I22" s="237"/>
      <c r="J22" s="237"/>
      <c r="K22" s="237"/>
      <c r="L22" s="237"/>
      <c r="M22" s="237"/>
      <c r="N22" s="237"/>
      <c r="O22" s="237"/>
      <c r="P22" s="237"/>
      <c r="Q22" s="237"/>
      <c r="R22" s="237"/>
      <c r="S22" s="237"/>
      <c r="T22" s="237"/>
      <c r="U22" s="237"/>
      <c r="V22" s="237"/>
      <c r="W22" s="316"/>
      <c r="X22" s="316"/>
      <c r="Y22" s="316"/>
      <c r="Z22" s="316"/>
      <c r="AA22" s="316"/>
      <c r="AB22" s="316"/>
      <c r="AC22" s="316"/>
      <c r="AD22" s="316"/>
      <c r="AE22" s="316"/>
      <c r="AF22" s="316"/>
      <c r="AG22" s="316"/>
      <c r="AH22" s="316"/>
      <c r="AI22" s="316"/>
      <c r="AJ22" s="316"/>
      <c r="AK22" s="316"/>
      <c r="AL22" s="316"/>
      <c r="AM22" s="316"/>
      <c r="AN22" s="316"/>
      <c r="AO22" s="316"/>
      <c r="AP22" s="316"/>
      <c r="AQ22" s="316"/>
      <c r="AR22" s="316"/>
      <c r="AS22" s="85"/>
    </row>
    <row r="23" spans="1:45" ht="6.75" customHeight="1" x14ac:dyDescent="0.35">
      <c r="A23" s="309" t="s">
        <v>594</v>
      </c>
      <c r="B23" s="310"/>
      <c r="C23" s="234" t="s">
        <v>600</v>
      </c>
      <c r="D23" s="280"/>
      <c r="E23" s="280"/>
      <c r="F23" s="280"/>
      <c r="G23" s="280"/>
      <c r="H23" s="280"/>
      <c r="I23" s="280"/>
      <c r="J23" s="280"/>
      <c r="K23" s="280"/>
      <c r="L23" s="280"/>
      <c r="M23" s="280"/>
      <c r="N23" s="280"/>
      <c r="O23" s="280"/>
      <c r="P23" s="280"/>
      <c r="Q23" s="280"/>
      <c r="R23" s="280"/>
      <c r="S23" s="280"/>
      <c r="T23" s="280"/>
      <c r="U23" s="280"/>
      <c r="V23" s="280"/>
      <c r="W23" s="238" t="s">
        <v>592</v>
      </c>
      <c r="X23" s="273"/>
      <c r="Y23" s="273"/>
      <c r="Z23" s="273"/>
      <c r="AA23" s="273"/>
      <c r="AB23" s="273"/>
      <c r="AC23" s="273"/>
      <c r="AD23" s="273"/>
      <c r="AE23" s="273"/>
      <c r="AF23" s="273"/>
      <c r="AG23" s="273"/>
      <c r="AH23" s="273"/>
      <c r="AI23" s="273"/>
      <c r="AJ23" s="273"/>
      <c r="AK23" s="273"/>
      <c r="AL23" s="273"/>
      <c r="AM23" s="273"/>
      <c r="AN23" s="273"/>
      <c r="AO23" s="273"/>
      <c r="AP23" s="273"/>
      <c r="AQ23" s="273"/>
      <c r="AR23" s="273"/>
      <c r="AS23" s="85"/>
    </row>
    <row r="24" spans="1:45" x14ac:dyDescent="0.35">
      <c r="A24" s="311"/>
      <c r="B24" s="311"/>
      <c r="C24" s="236"/>
      <c r="D24" s="236"/>
      <c r="E24" s="236"/>
      <c r="F24" s="236"/>
      <c r="G24" s="236"/>
      <c r="H24" s="236"/>
      <c r="I24" s="236"/>
      <c r="J24" s="236"/>
      <c r="K24" s="236"/>
      <c r="L24" s="236"/>
      <c r="M24" s="236"/>
      <c r="N24" s="236"/>
      <c r="O24" s="236"/>
      <c r="P24" s="236"/>
      <c r="Q24" s="236"/>
      <c r="R24" s="236"/>
      <c r="S24" s="236"/>
      <c r="T24" s="236"/>
      <c r="U24" s="236"/>
      <c r="V24" s="236"/>
      <c r="W24" s="274"/>
      <c r="X24" s="274"/>
      <c r="Y24" s="274"/>
      <c r="Z24" s="274"/>
      <c r="AA24" s="274"/>
      <c r="AB24" s="274"/>
      <c r="AC24" s="274"/>
      <c r="AD24" s="274"/>
      <c r="AE24" s="274"/>
      <c r="AF24" s="274"/>
      <c r="AG24" s="274"/>
      <c r="AH24" s="274"/>
      <c r="AI24" s="274"/>
      <c r="AJ24" s="274"/>
      <c r="AK24" s="274"/>
      <c r="AL24" s="274"/>
      <c r="AM24" s="274"/>
      <c r="AN24" s="274"/>
      <c r="AO24" s="274"/>
      <c r="AP24" s="274"/>
      <c r="AQ24" s="274"/>
      <c r="AR24" s="274"/>
      <c r="AS24" s="85"/>
    </row>
    <row r="25" spans="1:45" x14ac:dyDescent="0.35">
      <c r="A25" s="299"/>
      <c r="B25" s="300"/>
      <c r="C25" s="236"/>
      <c r="D25" s="236"/>
      <c r="E25" s="236"/>
      <c r="F25" s="236"/>
      <c r="G25" s="236"/>
      <c r="H25" s="236"/>
      <c r="I25" s="236"/>
      <c r="J25" s="236"/>
      <c r="K25" s="236"/>
      <c r="L25" s="236"/>
      <c r="M25" s="236"/>
      <c r="N25" s="236"/>
      <c r="O25" s="236"/>
      <c r="P25" s="236"/>
      <c r="Q25" s="236"/>
      <c r="R25" s="236"/>
      <c r="S25" s="236"/>
      <c r="T25" s="236"/>
      <c r="U25" s="236"/>
      <c r="V25" s="236"/>
      <c r="W25" s="274"/>
      <c r="X25" s="274"/>
      <c r="Y25" s="274"/>
      <c r="Z25" s="274"/>
      <c r="AA25" s="274"/>
      <c r="AB25" s="274"/>
      <c r="AC25" s="274"/>
      <c r="AD25" s="274"/>
      <c r="AE25" s="274"/>
      <c r="AF25" s="274"/>
      <c r="AG25" s="274"/>
      <c r="AH25" s="274"/>
      <c r="AI25" s="274"/>
      <c r="AJ25" s="274"/>
      <c r="AK25" s="274"/>
      <c r="AL25" s="274"/>
      <c r="AM25" s="274"/>
      <c r="AN25" s="274"/>
      <c r="AO25" s="274"/>
      <c r="AP25" s="274"/>
      <c r="AQ25" s="274"/>
      <c r="AR25" s="274"/>
      <c r="AS25" s="85"/>
    </row>
    <row r="26" spans="1:45" x14ac:dyDescent="0.35">
      <c r="A26" s="301"/>
      <c r="B26" s="301"/>
      <c r="C26" s="237"/>
      <c r="D26" s="237"/>
      <c r="E26" s="237"/>
      <c r="F26" s="237"/>
      <c r="G26" s="237"/>
      <c r="H26" s="237"/>
      <c r="I26" s="237"/>
      <c r="J26" s="237"/>
      <c r="K26" s="237"/>
      <c r="L26" s="237"/>
      <c r="M26" s="237"/>
      <c r="N26" s="237"/>
      <c r="O26" s="237"/>
      <c r="P26" s="237"/>
      <c r="Q26" s="237"/>
      <c r="R26" s="237"/>
      <c r="S26" s="237"/>
      <c r="T26" s="237"/>
      <c r="U26" s="237"/>
      <c r="V26" s="237"/>
      <c r="W26" s="316"/>
      <c r="X26" s="316"/>
      <c r="Y26" s="316"/>
      <c r="Z26" s="316"/>
      <c r="AA26" s="316"/>
      <c r="AB26" s="316"/>
      <c r="AC26" s="316"/>
      <c r="AD26" s="316"/>
      <c r="AE26" s="316"/>
      <c r="AF26" s="316"/>
      <c r="AG26" s="316"/>
      <c r="AH26" s="316"/>
      <c r="AI26" s="316"/>
      <c r="AJ26" s="316"/>
      <c r="AK26" s="316"/>
      <c r="AL26" s="316"/>
      <c r="AM26" s="316"/>
      <c r="AN26" s="316"/>
      <c r="AO26" s="316"/>
      <c r="AP26" s="316"/>
      <c r="AQ26" s="316"/>
      <c r="AR26" s="316"/>
      <c r="AS26" s="85"/>
    </row>
    <row r="27" spans="1:45" ht="6.75" customHeight="1" x14ac:dyDescent="0.35">
      <c r="A27" s="309" t="s">
        <v>595</v>
      </c>
      <c r="B27" s="310"/>
      <c r="C27" s="234" t="str">
        <f>"If the county is under an Equalization Order by the State Tax Commission, the order shall be part of the " &amp;'Page 1'!B11&amp;" Maintenance Plan."</f>
        <v>If the county is under an Equalization Order by the State Tax Commission, the order shall be part of the Gasconade County Maintenance Plan.</v>
      </c>
      <c r="D27" s="280"/>
      <c r="E27" s="280"/>
      <c r="F27" s="280"/>
      <c r="G27" s="280"/>
      <c r="H27" s="280"/>
      <c r="I27" s="280"/>
      <c r="J27" s="280"/>
      <c r="K27" s="280"/>
      <c r="L27" s="280"/>
      <c r="M27" s="280"/>
      <c r="N27" s="280"/>
      <c r="O27" s="280"/>
      <c r="P27" s="280"/>
      <c r="Q27" s="280"/>
      <c r="R27" s="280"/>
      <c r="S27" s="280"/>
      <c r="T27" s="280"/>
      <c r="U27" s="280"/>
      <c r="V27" s="280"/>
      <c r="W27" s="238" t="s">
        <v>596</v>
      </c>
      <c r="X27" s="273"/>
      <c r="Y27" s="273"/>
      <c r="Z27" s="273"/>
      <c r="AA27" s="273"/>
      <c r="AB27" s="273"/>
      <c r="AC27" s="273"/>
      <c r="AD27" s="273"/>
      <c r="AE27" s="273"/>
      <c r="AF27" s="273"/>
      <c r="AG27" s="273"/>
      <c r="AH27" s="273"/>
      <c r="AI27" s="273"/>
      <c r="AJ27" s="273"/>
      <c r="AK27" s="273"/>
      <c r="AL27" s="273"/>
      <c r="AM27" s="273"/>
      <c r="AN27" s="273"/>
      <c r="AO27" s="273"/>
      <c r="AP27" s="273"/>
      <c r="AQ27" s="273"/>
      <c r="AR27" s="273"/>
      <c r="AS27" s="85"/>
    </row>
    <row r="28" spans="1:45" x14ac:dyDescent="0.35">
      <c r="A28" s="311"/>
      <c r="B28" s="311"/>
      <c r="C28" s="236"/>
      <c r="D28" s="236"/>
      <c r="E28" s="236"/>
      <c r="F28" s="236"/>
      <c r="G28" s="236"/>
      <c r="H28" s="236"/>
      <c r="I28" s="236"/>
      <c r="J28" s="236"/>
      <c r="K28" s="236"/>
      <c r="L28" s="236"/>
      <c r="M28" s="236"/>
      <c r="N28" s="236"/>
      <c r="O28" s="236"/>
      <c r="P28" s="236"/>
      <c r="Q28" s="236"/>
      <c r="R28" s="236"/>
      <c r="S28" s="236"/>
      <c r="T28" s="236"/>
      <c r="U28" s="236"/>
      <c r="V28" s="236"/>
      <c r="W28" s="274"/>
      <c r="X28" s="274"/>
      <c r="Y28" s="274"/>
      <c r="Z28" s="274"/>
      <c r="AA28" s="274"/>
      <c r="AB28" s="274"/>
      <c r="AC28" s="274"/>
      <c r="AD28" s="274"/>
      <c r="AE28" s="274"/>
      <c r="AF28" s="274"/>
      <c r="AG28" s="274"/>
      <c r="AH28" s="274"/>
      <c r="AI28" s="274"/>
      <c r="AJ28" s="274"/>
      <c r="AK28" s="274"/>
      <c r="AL28" s="274"/>
      <c r="AM28" s="274"/>
      <c r="AN28" s="274"/>
      <c r="AO28" s="274"/>
      <c r="AP28" s="274"/>
      <c r="AQ28" s="274"/>
      <c r="AR28" s="274"/>
      <c r="AS28" s="85"/>
    </row>
    <row r="29" spans="1:45" x14ac:dyDescent="0.35">
      <c r="A29" s="299"/>
      <c r="B29" s="300"/>
      <c r="C29" s="236"/>
      <c r="D29" s="236"/>
      <c r="E29" s="236"/>
      <c r="F29" s="236"/>
      <c r="G29" s="236"/>
      <c r="H29" s="236"/>
      <c r="I29" s="236"/>
      <c r="J29" s="236"/>
      <c r="K29" s="236"/>
      <c r="L29" s="236"/>
      <c r="M29" s="236"/>
      <c r="N29" s="236"/>
      <c r="O29" s="236"/>
      <c r="P29" s="236"/>
      <c r="Q29" s="236"/>
      <c r="R29" s="236"/>
      <c r="S29" s="236"/>
      <c r="T29" s="236"/>
      <c r="U29" s="236"/>
      <c r="V29" s="236"/>
      <c r="W29" s="274"/>
      <c r="X29" s="274"/>
      <c r="Y29" s="274"/>
      <c r="Z29" s="274"/>
      <c r="AA29" s="274"/>
      <c r="AB29" s="274"/>
      <c r="AC29" s="274"/>
      <c r="AD29" s="274"/>
      <c r="AE29" s="274"/>
      <c r="AF29" s="274"/>
      <c r="AG29" s="274"/>
      <c r="AH29" s="274"/>
      <c r="AI29" s="274"/>
      <c r="AJ29" s="274"/>
      <c r="AK29" s="274"/>
      <c r="AL29" s="274"/>
      <c r="AM29" s="274"/>
      <c r="AN29" s="274"/>
      <c r="AO29" s="274"/>
      <c r="AP29" s="274"/>
      <c r="AQ29" s="274"/>
      <c r="AR29" s="274"/>
      <c r="AS29" s="85"/>
    </row>
    <row r="30" spans="1:45" x14ac:dyDescent="0.35">
      <c r="A30" s="300"/>
      <c r="B30" s="300"/>
      <c r="C30" s="236"/>
      <c r="D30" s="236"/>
      <c r="E30" s="236"/>
      <c r="F30" s="236"/>
      <c r="G30" s="236"/>
      <c r="H30" s="236"/>
      <c r="I30" s="236"/>
      <c r="J30" s="236"/>
      <c r="K30" s="236"/>
      <c r="L30" s="236"/>
      <c r="M30" s="236"/>
      <c r="N30" s="236"/>
      <c r="O30" s="236"/>
      <c r="P30" s="236"/>
      <c r="Q30" s="236"/>
      <c r="R30" s="236"/>
      <c r="S30" s="236"/>
      <c r="T30" s="236"/>
      <c r="U30" s="236"/>
      <c r="V30" s="236"/>
      <c r="W30" s="317"/>
      <c r="X30" s="317"/>
      <c r="Y30" s="317"/>
      <c r="Z30" s="317"/>
      <c r="AA30" s="317"/>
      <c r="AB30" s="317"/>
      <c r="AC30" s="317"/>
      <c r="AD30" s="317"/>
      <c r="AE30" s="317"/>
      <c r="AF30" s="317"/>
      <c r="AG30" s="317"/>
      <c r="AH30" s="317"/>
      <c r="AI30" s="317"/>
      <c r="AJ30" s="317"/>
      <c r="AK30" s="317"/>
      <c r="AL30" s="317"/>
      <c r="AM30" s="317"/>
      <c r="AN30" s="317"/>
      <c r="AO30" s="317"/>
      <c r="AP30" s="317"/>
      <c r="AQ30" s="317"/>
      <c r="AR30" s="317"/>
      <c r="AS30" s="85"/>
    </row>
    <row r="31" spans="1:45" x14ac:dyDescent="0.35">
      <c r="A31" s="300"/>
      <c r="B31" s="300"/>
      <c r="C31" s="236"/>
      <c r="D31" s="236"/>
      <c r="E31" s="236"/>
      <c r="F31" s="236"/>
      <c r="G31" s="236"/>
      <c r="H31" s="236"/>
      <c r="I31" s="236"/>
      <c r="J31" s="236"/>
      <c r="K31" s="236"/>
      <c r="L31" s="236"/>
      <c r="M31" s="236"/>
      <c r="N31" s="236"/>
      <c r="O31" s="236"/>
      <c r="P31" s="236"/>
      <c r="Q31" s="236"/>
      <c r="R31" s="236"/>
      <c r="S31" s="236"/>
      <c r="T31" s="236"/>
      <c r="U31" s="236"/>
      <c r="V31" s="236"/>
      <c r="W31" s="317"/>
      <c r="X31" s="317"/>
      <c r="Y31" s="317"/>
      <c r="Z31" s="317"/>
      <c r="AA31" s="317"/>
      <c r="AB31" s="317"/>
      <c r="AC31" s="317"/>
      <c r="AD31" s="317"/>
      <c r="AE31" s="317"/>
      <c r="AF31" s="317"/>
      <c r="AG31" s="317"/>
      <c r="AH31" s="317"/>
      <c r="AI31" s="317"/>
      <c r="AJ31" s="317"/>
      <c r="AK31" s="317"/>
      <c r="AL31" s="317"/>
      <c r="AM31" s="317"/>
      <c r="AN31" s="317"/>
      <c r="AO31" s="317"/>
      <c r="AP31" s="317"/>
      <c r="AQ31" s="317"/>
      <c r="AR31" s="317"/>
      <c r="AS31" s="85"/>
    </row>
    <row r="32" spans="1:45" x14ac:dyDescent="0.35">
      <c r="A32" s="300"/>
      <c r="B32" s="300"/>
      <c r="C32" s="236"/>
      <c r="D32" s="236"/>
      <c r="E32" s="236"/>
      <c r="F32" s="236"/>
      <c r="G32" s="236"/>
      <c r="H32" s="236"/>
      <c r="I32" s="236"/>
      <c r="J32" s="236"/>
      <c r="K32" s="236"/>
      <c r="L32" s="236"/>
      <c r="M32" s="236"/>
      <c r="N32" s="236"/>
      <c r="O32" s="236"/>
      <c r="P32" s="236"/>
      <c r="Q32" s="236"/>
      <c r="R32" s="236"/>
      <c r="S32" s="236"/>
      <c r="T32" s="236"/>
      <c r="U32" s="236"/>
      <c r="V32" s="236"/>
      <c r="W32" s="318"/>
      <c r="X32" s="318"/>
      <c r="Y32" s="318"/>
      <c r="Z32" s="318"/>
      <c r="AA32" s="318"/>
      <c r="AB32" s="318"/>
      <c r="AC32" s="318"/>
      <c r="AD32" s="318"/>
      <c r="AE32" s="318"/>
      <c r="AF32" s="318"/>
      <c r="AG32" s="318"/>
      <c r="AH32" s="318"/>
      <c r="AI32" s="318"/>
      <c r="AJ32" s="318"/>
      <c r="AK32" s="318"/>
      <c r="AL32" s="318"/>
      <c r="AM32" s="318"/>
      <c r="AN32" s="318"/>
      <c r="AO32" s="318"/>
      <c r="AP32" s="318"/>
      <c r="AQ32" s="318"/>
      <c r="AR32" s="318"/>
      <c r="AS32" s="94"/>
    </row>
    <row r="33" spans="1:45" ht="6" customHeight="1" x14ac:dyDescent="0.35">
      <c r="A33" s="301"/>
      <c r="B33" s="301"/>
      <c r="C33" s="237"/>
      <c r="D33" s="237"/>
      <c r="E33" s="237"/>
      <c r="F33" s="237"/>
      <c r="G33" s="237"/>
      <c r="H33" s="237"/>
      <c r="I33" s="237"/>
      <c r="J33" s="237"/>
      <c r="K33" s="237"/>
      <c r="L33" s="237"/>
      <c r="M33" s="237"/>
      <c r="N33" s="237"/>
      <c r="O33" s="237"/>
      <c r="P33" s="237"/>
      <c r="Q33" s="237"/>
      <c r="R33" s="237"/>
      <c r="S33" s="237"/>
      <c r="T33" s="237"/>
      <c r="U33" s="237"/>
      <c r="V33" s="237"/>
      <c r="W33" s="319"/>
      <c r="X33" s="319"/>
      <c r="Y33" s="319"/>
      <c r="Z33" s="319"/>
      <c r="AA33" s="319"/>
      <c r="AB33" s="319"/>
      <c r="AC33" s="319"/>
      <c r="AD33" s="319"/>
      <c r="AE33" s="319"/>
      <c r="AF33" s="319"/>
      <c r="AG33" s="319"/>
      <c r="AH33" s="319"/>
      <c r="AI33" s="319"/>
      <c r="AJ33" s="319"/>
      <c r="AK33" s="319"/>
      <c r="AL33" s="319"/>
      <c r="AM33" s="319"/>
      <c r="AN33" s="319"/>
      <c r="AO33" s="319"/>
      <c r="AP33" s="319"/>
      <c r="AQ33" s="319"/>
      <c r="AR33" s="319"/>
      <c r="AS33" s="94"/>
    </row>
    <row r="34" spans="1:45" s="3" customFormat="1" ht="6" customHeight="1" x14ac:dyDescent="0.4">
      <c r="A34" s="321" t="s">
        <v>759</v>
      </c>
      <c r="B34" s="322"/>
      <c r="C34" s="148" t="s">
        <v>1039</v>
      </c>
      <c r="D34" s="270"/>
      <c r="E34" s="270"/>
      <c r="F34" s="270"/>
      <c r="G34" s="270"/>
      <c r="H34" s="270"/>
      <c r="I34" s="270"/>
      <c r="J34" s="270"/>
      <c r="K34" s="270"/>
      <c r="L34" s="270"/>
      <c r="M34" s="270"/>
      <c r="N34" s="270"/>
      <c r="O34" s="270"/>
      <c r="P34" s="270"/>
      <c r="Q34" s="270"/>
      <c r="R34" s="270"/>
      <c r="S34" s="270"/>
      <c r="T34" s="270"/>
      <c r="U34" s="270"/>
      <c r="V34" s="271"/>
      <c r="W34" s="182" t="s">
        <v>592</v>
      </c>
      <c r="X34" s="183"/>
      <c r="Y34" s="183"/>
      <c r="Z34" s="183"/>
      <c r="AA34" s="183"/>
      <c r="AB34" s="183"/>
      <c r="AC34" s="183"/>
      <c r="AD34" s="183"/>
      <c r="AE34" s="183"/>
      <c r="AF34" s="183"/>
      <c r="AG34" s="183"/>
      <c r="AH34" s="183"/>
      <c r="AI34" s="183"/>
      <c r="AJ34" s="183"/>
      <c r="AK34" s="183"/>
      <c r="AL34" s="183"/>
      <c r="AM34" s="183"/>
      <c r="AN34" s="183"/>
      <c r="AO34" s="183"/>
      <c r="AP34" s="183"/>
      <c r="AQ34" s="183"/>
      <c r="AR34" s="184"/>
      <c r="AS34" s="94"/>
    </row>
    <row r="35" spans="1:45" s="3" customFormat="1" ht="15.45" x14ac:dyDescent="0.4">
      <c r="A35" s="311"/>
      <c r="B35" s="311"/>
      <c r="C35" s="203"/>
      <c r="D35" s="203"/>
      <c r="E35" s="203"/>
      <c r="F35" s="203"/>
      <c r="G35" s="203"/>
      <c r="H35" s="203"/>
      <c r="I35" s="203"/>
      <c r="J35" s="203"/>
      <c r="K35" s="203"/>
      <c r="L35" s="203"/>
      <c r="M35" s="203"/>
      <c r="N35" s="203"/>
      <c r="O35" s="203"/>
      <c r="P35" s="203"/>
      <c r="Q35" s="203"/>
      <c r="R35" s="203"/>
      <c r="S35" s="203"/>
      <c r="T35" s="203"/>
      <c r="U35" s="203"/>
      <c r="V35" s="204"/>
      <c r="W35" s="185"/>
      <c r="X35" s="186"/>
      <c r="Y35" s="186"/>
      <c r="Z35" s="186"/>
      <c r="AA35" s="186"/>
      <c r="AB35" s="186"/>
      <c r="AC35" s="186"/>
      <c r="AD35" s="186"/>
      <c r="AE35" s="186"/>
      <c r="AF35" s="186"/>
      <c r="AG35" s="186"/>
      <c r="AH35" s="186"/>
      <c r="AI35" s="186"/>
      <c r="AJ35" s="186"/>
      <c r="AK35" s="186"/>
      <c r="AL35" s="186"/>
      <c r="AM35" s="186"/>
      <c r="AN35" s="186"/>
      <c r="AO35" s="186"/>
      <c r="AP35" s="186"/>
      <c r="AQ35" s="186"/>
      <c r="AR35" s="187"/>
      <c r="AS35" s="94"/>
    </row>
    <row r="36" spans="1:45" s="3" customFormat="1" ht="15.45" x14ac:dyDescent="0.4">
      <c r="A36" s="323"/>
      <c r="B36" s="324"/>
      <c r="C36" s="203"/>
      <c r="D36" s="203"/>
      <c r="E36" s="203"/>
      <c r="F36" s="203"/>
      <c r="G36" s="203"/>
      <c r="H36" s="203"/>
      <c r="I36" s="203"/>
      <c r="J36" s="203"/>
      <c r="K36" s="203"/>
      <c r="L36" s="203"/>
      <c r="M36" s="203"/>
      <c r="N36" s="203"/>
      <c r="O36" s="203"/>
      <c r="P36" s="203"/>
      <c r="Q36" s="203"/>
      <c r="R36" s="203"/>
      <c r="S36" s="203"/>
      <c r="T36" s="203"/>
      <c r="U36" s="203"/>
      <c r="V36" s="204"/>
      <c r="W36" s="185"/>
      <c r="X36" s="186"/>
      <c r="Y36" s="186"/>
      <c r="Z36" s="186"/>
      <c r="AA36" s="186"/>
      <c r="AB36" s="186"/>
      <c r="AC36" s="186"/>
      <c r="AD36" s="186"/>
      <c r="AE36" s="186"/>
      <c r="AF36" s="186"/>
      <c r="AG36" s="186"/>
      <c r="AH36" s="186"/>
      <c r="AI36" s="186"/>
      <c r="AJ36" s="186"/>
      <c r="AK36" s="186"/>
      <c r="AL36" s="186"/>
      <c r="AM36" s="186"/>
      <c r="AN36" s="186"/>
      <c r="AO36" s="186"/>
      <c r="AP36" s="186"/>
      <c r="AQ36" s="186"/>
      <c r="AR36" s="187"/>
      <c r="AS36" s="94"/>
    </row>
    <row r="37" spans="1:45" s="3" customFormat="1" ht="15.45" x14ac:dyDescent="0.4">
      <c r="A37" s="325"/>
      <c r="B37" s="324"/>
      <c r="C37" s="203"/>
      <c r="D37" s="203"/>
      <c r="E37" s="203"/>
      <c r="F37" s="203"/>
      <c r="G37" s="203"/>
      <c r="H37" s="203"/>
      <c r="I37" s="203"/>
      <c r="J37" s="203"/>
      <c r="K37" s="203"/>
      <c r="L37" s="203"/>
      <c r="M37" s="203"/>
      <c r="N37" s="203"/>
      <c r="O37" s="203"/>
      <c r="P37" s="203"/>
      <c r="Q37" s="203"/>
      <c r="R37" s="203"/>
      <c r="S37" s="203"/>
      <c r="T37" s="203"/>
      <c r="U37" s="203"/>
      <c r="V37" s="204"/>
      <c r="W37" s="304"/>
      <c r="X37" s="305"/>
      <c r="Y37" s="305"/>
      <c r="Z37" s="305"/>
      <c r="AA37" s="305"/>
      <c r="AB37" s="305"/>
      <c r="AC37" s="305"/>
      <c r="AD37" s="305"/>
      <c r="AE37" s="305"/>
      <c r="AF37" s="305"/>
      <c r="AG37" s="305"/>
      <c r="AH37" s="305"/>
      <c r="AI37" s="305"/>
      <c r="AJ37" s="305"/>
      <c r="AK37" s="305"/>
      <c r="AL37" s="305"/>
      <c r="AM37" s="305"/>
      <c r="AN37" s="305"/>
      <c r="AO37" s="305"/>
      <c r="AP37" s="305"/>
      <c r="AQ37" s="305"/>
      <c r="AR37" s="306"/>
      <c r="AS37" s="94"/>
    </row>
    <row r="38" spans="1:45" x14ac:dyDescent="0.35">
      <c r="A38" s="325"/>
      <c r="B38" s="324"/>
      <c r="C38" s="203"/>
      <c r="D38" s="203"/>
      <c r="E38" s="203"/>
      <c r="F38" s="203"/>
      <c r="G38" s="203"/>
      <c r="H38" s="203"/>
      <c r="I38" s="203"/>
      <c r="J38" s="203"/>
      <c r="K38" s="203"/>
      <c r="L38" s="203"/>
      <c r="M38" s="203"/>
      <c r="N38" s="203"/>
      <c r="O38" s="203"/>
      <c r="P38" s="203"/>
      <c r="Q38" s="203"/>
      <c r="R38" s="203"/>
      <c r="S38" s="203"/>
      <c r="T38" s="203"/>
      <c r="U38" s="203"/>
      <c r="V38" s="204"/>
      <c r="W38" s="327"/>
      <c r="X38" s="328"/>
      <c r="Y38" s="328"/>
      <c r="Z38" s="328"/>
      <c r="AA38" s="328"/>
      <c r="AB38" s="328"/>
      <c r="AC38" s="328"/>
      <c r="AD38" s="328"/>
      <c r="AE38" s="328"/>
      <c r="AF38" s="328"/>
      <c r="AG38" s="328"/>
      <c r="AH38" s="328"/>
      <c r="AI38" s="328"/>
      <c r="AJ38" s="328"/>
      <c r="AK38" s="328"/>
      <c r="AL38" s="328"/>
      <c r="AM38" s="328"/>
      <c r="AN38" s="328"/>
      <c r="AO38" s="328"/>
      <c r="AP38" s="328"/>
      <c r="AQ38" s="328"/>
      <c r="AR38" s="329"/>
      <c r="AS38" s="94"/>
    </row>
    <row r="39" spans="1:45" hidden="1" x14ac:dyDescent="0.35">
      <c r="A39" s="325"/>
      <c r="B39" s="324"/>
      <c r="C39" s="203"/>
      <c r="D39" s="203"/>
      <c r="E39" s="203"/>
      <c r="F39" s="203"/>
      <c r="G39" s="203"/>
      <c r="H39" s="203"/>
      <c r="I39" s="203"/>
      <c r="J39" s="203"/>
      <c r="K39" s="203"/>
      <c r="L39" s="203"/>
      <c r="M39" s="203"/>
      <c r="N39" s="203"/>
      <c r="O39" s="203"/>
      <c r="P39" s="203"/>
      <c r="Q39" s="203"/>
      <c r="R39" s="203"/>
      <c r="S39" s="203"/>
      <c r="T39" s="203"/>
      <c r="U39" s="203"/>
      <c r="V39" s="204"/>
      <c r="W39" s="327"/>
      <c r="X39" s="328"/>
      <c r="Y39" s="328"/>
      <c r="Z39" s="328"/>
      <c r="AA39" s="328"/>
      <c r="AB39" s="328"/>
      <c r="AC39" s="328"/>
      <c r="AD39" s="328"/>
      <c r="AE39" s="328"/>
      <c r="AF39" s="328"/>
      <c r="AG39" s="328"/>
      <c r="AH39" s="328"/>
      <c r="AI39" s="328"/>
      <c r="AJ39" s="328"/>
      <c r="AK39" s="328"/>
      <c r="AL39" s="328"/>
      <c r="AM39" s="328"/>
      <c r="AN39" s="328"/>
      <c r="AO39" s="328"/>
      <c r="AP39" s="328"/>
      <c r="AQ39" s="328"/>
      <c r="AR39" s="329"/>
      <c r="AS39" s="94"/>
    </row>
    <row r="40" spans="1:45" x14ac:dyDescent="0.35">
      <c r="A40" s="326"/>
      <c r="B40" s="277"/>
      <c r="C40" s="203"/>
      <c r="D40" s="203"/>
      <c r="E40" s="203"/>
      <c r="F40" s="203"/>
      <c r="G40" s="203"/>
      <c r="H40" s="203"/>
      <c r="I40" s="203"/>
      <c r="J40" s="203"/>
      <c r="K40" s="203"/>
      <c r="L40" s="203"/>
      <c r="M40" s="203"/>
      <c r="N40" s="203"/>
      <c r="O40" s="203"/>
      <c r="P40" s="203"/>
      <c r="Q40" s="203"/>
      <c r="R40" s="203"/>
      <c r="S40" s="203"/>
      <c r="T40" s="203"/>
      <c r="U40" s="203"/>
      <c r="V40" s="204"/>
      <c r="W40" s="327"/>
      <c r="X40" s="328"/>
      <c r="Y40" s="328"/>
      <c r="Z40" s="328"/>
      <c r="AA40" s="328"/>
      <c r="AB40" s="328"/>
      <c r="AC40" s="328"/>
      <c r="AD40" s="328"/>
      <c r="AE40" s="328"/>
      <c r="AF40" s="328"/>
      <c r="AG40" s="328"/>
      <c r="AH40" s="328"/>
      <c r="AI40" s="328"/>
      <c r="AJ40" s="328"/>
      <c r="AK40" s="328"/>
      <c r="AL40" s="328"/>
      <c r="AM40" s="328"/>
      <c r="AN40" s="328"/>
      <c r="AO40" s="328"/>
      <c r="AP40" s="328"/>
      <c r="AQ40" s="328"/>
      <c r="AR40" s="329"/>
      <c r="AS40" s="94"/>
    </row>
    <row r="41" spans="1:45" ht="36" customHeight="1" x14ac:dyDescent="0.35">
      <c r="A41" s="192"/>
      <c r="B41" s="201"/>
      <c r="C41" s="153"/>
      <c r="D41" s="153"/>
      <c r="E41" s="153"/>
      <c r="F41" s="153"/>
      <c r="G41" s="153"/>
      <c r="H41" s="153"/>
      <c r="I41" s="153"/>
      <c r="J41" s="153"/>
      <c r="K41" s="153"/>
      <c r="L41" s="153"/>
      <c r="M41" s="153"/>
      <c r="N41" s="153"/>
      <c r="O41" s="153"/>
      <c r="P41" s="153"/>
      <c r="Q41" s="153"/>
      <c r="R41" s="153"/>
      <c r="S41" s="153"/>
      <c r="T41" s="153"/>
      <c r="U41" s="153"/>
      <c r="V41" s="154"/>
      <c r="W41" s="330"/>
      <c r="X41" s="331"/>
      <c r="Y41" s="331"/>
      <c r="Z41" s="331"/>
      <c r="AA41" s="331"/>
      <c r="AB41" s="331"/>
      <c r="AC41" s="331"/>
      <c r="AD41" s="331"/>
      <c r="AE41" s="331"/>
      <c r="AF41" s="331"/>
      <c r="AG41" s="331"/>
      <c r="AH41" s="331"/>
      <c r="AI41" s="331"/>
      <c r="AJ41" s="331"/>
      <c r="AK41" s="331"/>
      <c r="AL41" s="331"/>
      <c r="AM41" s="331"/>
      <c r="AN41" s="331"/>
      <c r="AO41" s="331"/>
      <c r="AP41" s="331"/>
      <c r="AQ41" s="331"/>
      <c r="AR41" s="332"/>
      <c r="AS41" s="94"/>
    </row>
    <row r="42" spans="1:45" x14ac:dyDescent="0.35">
      <c r="A42" s="85"/>
      <c r="B42" s="94"/>
      <c r="C42" s="94"/>
      <c r="D42" s="94"/>
      <c r="E42" s="94"/>
      <c r="F42" s="94"/>
      <c r="G42" s="94"/>
      <c r="H42" s="94"/>
      <c r="I42" s="94"/>
      <c r="J42" s="94"/>
      <c r="K42" s="94"/>
      <c r="L42" s="94"/>
      <c r="M42" s="94"/>
      <c r="N42" s="94"/>
      <c r="O42" s="94"/>
      <c r="P42" s="94"/>
      <c r="Q42" s="94"/>
      <c r="R42" s="94"/>
      <c r="S42" s="94"/>
      <c r="T42" s="94"/>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row>
    <row r="43" spans="1:45" x14ac:dyDescent="0.35">
      <c r="A43" s="94"/>
      <c r="B43" s="94"/>
      <c r="C43" s="94"/>
      <c r="D43" s="94"/>
      <c r="E43" s="94"/>
      <c r="F43" s="94"/>
      <c r="G43" s="94"/>
      <c r="H43" s="94"/>
      <c r="I43" s="94"/>
      <c r="J43" s="94"/>
      <c r="K43" s="94"/>
      <c r="L43" s="94"/>
      <c r="M43" s="94"/>
      <c r="N43" s="94"/>
      <c r="O43" s="94"/>
      <c r="P43" s="94"/>
      <c r="Q43" s="94"/>
      <c r="R43" s="94"/>
      <c r="S43" s="94"/>
      <c r="T43" s="94"/>
      <c r="U43" s="94"/>
      <c r="V43" s="94"/>
      <c r="W43" s="94"/>
      <c r="X43" s="94"/>
      <c r="Y43" s="94"/>
      <c r="Z43" s="94"/>
      <c r="AA43" s="94"/>
      <c r="AB43" s="94"/>
      <c r="AC43" s="94"/>
      <c r="AD43" s="94"/>
      <c r="AE43" s="94"/>
      <c r="AF43" s="94"/>
      <c r="AG43" s="94"/>
      <c r="AH43" s="94"/>
      <c r="AI43" s="94"/>
      <c r="AJ43" s="94"/>
      <c r="AK43" s="94"/>
      <c r="AL43" s="94"/>
      <c r="AM43" s="94"/>
      <c r="AN43" s="94"/>
      <c r="AO43" s="94"/>
      <c r="AP43" s="94"/>
      <c r="AQ43" s="94"/>
      <c r="AR43" s="94"/>
      <c r="AS43" s="94"/>
    </row>
    <row r="44" spans="1:45" x14ac:dyDescent="0.35">
      <c r="A44" s="94"/>
      <c r="B44" s="94"/>
      <c r="C44" s="94"/>
      <c r="D44" s="94"/>
      <c r="E44" s="94"/>
      <c r="F44" s="94"/>
      <c r="G44" s="94"/>
      <c r="H44" s="94"/>
      <c r="I44" s="94"/>
      <c r="J44" s="94"/>
      <c r="K44" s="94"/>
      <c r="L44" s="94"/>
      <c r="M44" s="94"/>
      <c r="N44" s="94"/>
      <c r="O44" s="94"/>
      <c r="P44" s="94"/>
      <c r="Q44" s="94"/>
      <c r="R44" s="94"/>
      <c r="S44" s="94"/>
      <c r="T44" s="94"/>
      <c r="U44" s="94"/>
      <c r="V44" s="94"/>
      <c r="W44" s="94"/>
      <c r="X44" s="94"/>
      <c r="Y44" s="94"/>
      <c r="Z44" s="94"/>
      <c r="AA44" s="94"/>
      <c r="AB44" s="94"/>
      <c r="AC44" s="94"/>
      <c r="AD44" s="94"/>
      <c r="AE44" s="94"/>
      <c r="AF44" s="94"/>
      <c r="AG44" s="94"/>
      <c r="AH44" s="94"/>
      <c r="AI44" s="94"/>
      <c r="AJ44" s="94"/>
      <c r="AK44" s="94"/>
      <c r="AL44" s="94"/>
      <c r="AM44" s="94"/>
      <c r="AN44" s="94"/>
      <c r="AO44" s="94"/>
      <c r="AP44" s="94"/>
      <c r="AQ44" s="94"/>
      <c r="AR44" s="94"/>
      <c r="AS44" s="94"/>
    </row>
    <row r="45" spans="1:45" x14ac:dyDescent="0.35">
      <c r="A45" s="105">
        <v>8</v>
      </c>
      <c r="B45" s="94"/>
      <c r="C45" s="94"/>
      <c r="D45" s="94"/>
      <c r="E45" s="94"/>
      <c r="F45" s="94"/>
      <c r="G45" s="94"/>
      <c r="H45" s="94"/>
      <c r="I45" s="94"/>
      <c r="J45" s="94"/>
      <c r="K45" s="94"/>
      <c r="L45" s="94"/>
      <c r="M45" s="94"/>
      <c r="N45" s="94"/>
      <c r="O45" s="94"/>
      <c r="P45" s="94"/>
      <c r="Q45" s="94"/>
      <c r="R45" s="94"/>
      <c r="S45" s="94"/>
      <c r="T45" s="94"/>
      <c r="U45" s="94"/>
      <c r="V45" s="94"/>
      <c r="W45" s="94"/>
      <c r="X45" s="94"/>
      <c r="Y45" s="94"/>
      <c r="Z45" s="94"/>
      <c r="AA45" s="94"/>
      <c r="AB45" s="94"/>
      <c r="AC45" s="94"/>
      <c r="AD45" s="94"/>
      <c r="AE45" s="94"/>
      <c r="AF45" s="94"/>
      <c r="AG45" s="94"/>
      <c r="AH45" s="94"/>
      <c r="AI45" s="94"/>
      <c r="AJ45" s="94"/>
      <c r="AK45" s="94"/>
      <c r="AL45" s="94"/>
      <c r="AM45" s="94"/>
      <c r="AN45" s="94"/>
      <c r="AO45" s="94"/>
      <c r="AP45" s="94"/>
      <c r="AQ45" s="94"/>
      <c r="AR45" s="94"/>
      <c r="AS45" s="94"/>
    </row>
    <row r="46" spans="1:45" x14ac:dyDescent="0.35">
      <c r="A46" s="94"/>
      <c r="B46" s="94"/>
      <c r="C46" s="94"/>
      <c r="D46" s="94"/>
      <c r="E46" s="94"/>
      <c r="F46" s="94"/>
      <c r="G46" s="94"/>
      <c r="H46" s="94"/>
      <c r="I46" s="94"/>
      <c r="J46" s="94"/>
      <c r="K46" s="94"/>
      <c r="L46" s="94"/>
      <c r="M46" s="94"/>
      <c r="N46" s="94"/>
      <c r="O46" s="94"/>
      <c r="P46" s="94"/>
      <c r="Q46" s="94"/>
      <c r="R46" s="94"/>
      <c r="S46" s="94"/>
      <c r="T46" s="94"/>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row>
    <row r="49" x14ac:dyDescent="0.35"/>
    <row r="50" x14ac:dyDescent="0.35"/>
  </sheetData>
  <sheetProtection sheet="1" objects="1" scenarios="1" selectLockedCells="1" selectUnlockedCells="1"/>
  <mergeCells count="42">
    <mergeCell ref="A34:B35"/>
    <mergeCell ref="C34:V41"/>
    <mergeCell ref="A36:B41"/>
    <mergeCell ref="W34:AR41"/>
    <mergeCell ref="A42:AR44"/>
    <mergeCell ref="A45:AS46"/>
    <mergeCell ref="A23:B24"/>
    <mergeCell ref="C23:V26"/>
    <mergeCell ref="W23:AR26"/>
    <mergeCell ref="A25:B26"/>
    <mergeCell ref="A27:B28"/>
    <mergeCell ref="C27:V33"/>
    <mergeCell ref="W27:AR33"/>
    <mergeCell ref="A29:B33"/>
    <mergeCell ref="AS1:AS44"/>
    <mergeCell ref="A9:B9"/>
    <mergeCell ref="C9:V9"/>
    <mergeCell ref="A6:V7"/>
    <mergeCell ref="W6:AR7"/>
    <mergeCell ref="C19:V22"/>
    <mergeCell ref="W19:AR22"/>
    <mergeCell ref="A21:B22"/>
    <mergeCell ref="W9:AR10"/>
    <mergeCell ref="A10:B10"/>
    <mergeCell ref="A19:B20"/>
    <mergeCell ref="A1:V1"/>
    <mergeCell ref="W1:AI1"/>
    <mergeCell ref="AJ1:AR1"/>
    <mergeCell ref="A2:AR3"/>
    <mergeCell ref="A4:AR5"/>
    <mergeCell ref="A8:AR8"/>
    <mergeCell ref="C13:V15"/>
    <mergeCell ref="W13:AR15"/>
    <mergeCell ref="A15:B15"/>
    <mergeCell ref="C16:V18"/>
    <mergeCell ref="W16:AR18"/>
    <mergeCell ref="A18:B18"/>
    <mergeCell ref="A13:B14"/>
    <mergeCell ref="A11:B12"/>
    <mergeCell ref="C11:V12"/>
    <mergeCell ref="W11:AR12"/>
    <mergeCell ref="A16:B17"/>
  </mergeCells>
  <pageMargins left="0.25" right="0.25" top="0.75" bottom="0.75" header="0.3" footer="0.3"/>
  <pageSetup scale="97" orientation="portrait" r:id="rId1"/>
  <colBreaks count="1" manualBreakCount="1">
    <brk id="45" max="45" man="1"/>
  </colBreaks>
  <ignoredErrors>
    <ignoredError sqref="A19" numberStoredAsText="1"/>
  </ignoredError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S51"/>
  <sheetViews>
    <sheetView zoomScaleNormal="100" zoomScaleSheetLayoutView="100" workbookViewId="0">
      <selection activeCell="AJ1" sqref="AJ1:AR1"/>
    </sheetView>
  </sheetViews>
  <sheetFormatPr defaultColWidth="0" defaultRowHeight="14.15" zeroHeight="1" x14ac:dyDescent="0.35"/>
  <cols>
    <col min="1" max="44" width="2.3046875" style="1" customWidth="1"/>
    <col min="45" max="45" width="1.07421875" style="1" customWidth="1"/>
    <col min="46" max="16384" width="2.3046875" style="1" hidden="1"/>
  </cols>
  <sheetData>
    <row r="1" spans="1:45" s="3" customFormat="1" ht="15.45" x14ac:dyDescent="0.4">
      <c r="A1" s="86" t="str">
        <f>'Page 1'!B11</f>
        <v>Gasconade County</v>
      </c>
      <c r="B1" s="86"/>
      <c r="C1" s="86"/>
      <c r="D1" s="86"/>
      <c r="E1" s="86"/>
      <c r="F1" s="86"/>
      <c r="G1" s="86"/>
      <c r="H1" s="86"/>
      <c r="I1" s="86"/>
      <c r="J1" s="86"/>
      <c r="K1" s="86"/>
      <c r="L1" s="86"/>
      <c r="M1" s="86"/>
      <c r="N1" s="86"/>
      <c r="O1" s="86"/>
      <c r="P1" s="86"/>
      <c r="Q1" s="86"/>
      <c r="R1" s="86"/>
      <c r="S1" s="86"/>
      <c r="T1" s="86"/>
      <c r="U1" s="86"/>
      <c r="V1" s="86"/>
      <c r="W1" s="87" t="s">
        <v>13</v>
      </c>
      <c r="X1" s="88"/>
      <c r="Y1" s="88"/>
      <c r="Z1" s="88"/>
      <c r="AA1" s="88"/>
      <c r="AB1" s="88"/>
      <c r="AC1" s="88"/>
      <c r="AD1" s="88"/>
      <c r="AE1" s="88"/>
      <c r="AF1" s="88"/>
      <c r="AG1" s="88"/>
      <c r="AH1" s="88"/>
      <c r="AI1" s="88"/>
      <c r="AJ1" s="124"/>
      <c r="AK1" s="124"/>
      <c r="AL1" s="124"/>
      <c r="AM1" s="124"/>
      <c r="AN1" s="124"/>
      <c r="AO1" s="124"/>
      <c r="AP1" s="124"/>
      <c r="AQ1" s="124"/>
      <c r="AR1" s="124"/>
      <c r="AS1" s="85"/>
    </row>
    <row r="2" spans="1:45" s="3" customFormat="1" ht="15.45" x14ac:dyDescent="0.4">
      <c r="A2" s="213" t="s">
        <v>599</v>
      </c>
      <c r="B2" s="213"/>
      <c r="C2" s="213"/>
      <c r="D2" s="213"/>
      <c r="E2" s="213"/>
      <c r="F2" s="213"/>
      <c r="G2" s="213"/>
      <c r="H2" s="213"/>
      <c r="I2" s="213"/>
      <c r="J2" s="213"/>
      <c r="K2" s="213"/>
      <c r="L2" s="213"/>
      <c r="M2" s="213"/>
      <c r="N2" s="213"/>
      <c r="O2" s="213"/>
      <c r="P2" s="213"/>
      <c r="Q2" s="213"/>
      <c r="R2" s="213"/>
      <c r="S2" s="213"/>
      <c r="T2" s="213"/>
      <c r="U2" s="213"/>
      <c r="V2" s="213"/>
      <c r="W2" s="213"/>
      <c r="X2" s="213"/>
      <c r="Y2" s="213"/>
      <c r="Z2" s="213"/>
      <c r="AA2" s="213"/>
      <c r="AB2" s="213"/>
      <c r="AC2" s="213"/>
      <c r="AD2" s="213"/>
      <c r="AE2" s="213"/>
      <c r="AF2" s="213"/>
      <c r="AG2" s="213"/>
      <c r="AH2" s="213"/>
      <c r="AI2" s="213"/>
      <c r="AJ2" s="214"/>
      <c r="AK2" s="214"/>
      <c r="AL2" s="214"/>
      <c r="AM2" s="214"/>
      <c r="AN2" s="214"/>
      <c r="AO2" s="214"/>
      <c r="AP2" s="214"/>
      <c r="AQ2" s="214"/>
      <c r="AR2" s="214"/>
      <c r="AS2" s="94"/>
    </row>
    <row r="3" spans="1:45" s="3" customFormat="1" ht="27.75" customHeight="1" x14ac:dyDescent="0.4">
      <c r="A3" s="213"/>
      <c r="B3" s="213"/>
      <c r="C3" s="213"/>
      <c r="D3" s="213"/>
      <c r="E3" s="213"/>
      <c r="F3" s="213"/>
      <c r="G3" s="213"/>
      <c r="H3" s="213"/>
      <c r="I3" s="213"/>
      <c r="J3" s="213"/>
      <c r="K3" s="213"/>
      <c r="L3" s="213"/>
      <c r="M3" s="213"/>
      <c r="N3" s="213"/>
      <c r="O3" s="213"/>
      <c r="P3" s="213"/>
      <c r="Q3" s="213"/>
      <c r="R3" s="213"/>
      <c r="S3" s="213"/>
      <c r="T3" s="213"/>
      <c r="U3" s="213"/>
      <c r="V3" s="213"/>
      <c r="W3" s="213"/>
      <c r="X3" s="213"/>
      <c r="Y3" s="213"/>
      <c r="Z3" s="213"/>
      <c r="AA3" s="213"/>
      <c r="AB3" s="213"/>
      <c r="AC3" s="213"/>
      <c r="AD3" s="213"/>
      <c r="AE3" s="213"/>
      <c r="AF3" s="213"/>
      <c r="AG3" s="213"/>
      <c r="AH3" s="213"/>
      <c r="AI3" s="213"/>
      <c r="AJ3" s="214"/>
      <c r="AK3" s="214"/>
      <c r="AL3" s="214"/>
      <c r="AM3" s="214"/>
      <c r="AN3" s="214"/>
      <c r="AO3" s="214"/>
      <c r="AP3" s="214"/>
      <c r="AQ3" s="214"/>
      <c r="AR3" s="214"/>
      <c r="AS3" s="94"/>
    </row>
    <row r="4" spans="1:45" s="3" customFormat="1" ht="15.45" x14ac:dyDescent="0.4">
      <c r="A4" s="213" t="s">
        <v>34</v>
      </c>
      <c r="B4" s="213"/>
      <c r="C4" s="213"/>
      <c r="D4" s="213"/>
      <c r="E4" s="213"/>
      <c r="F4" s="213"/>
      <c r="G4" s="213"/>
      <c r="H4" s="213"/>
      <c r="I4" s="213"/>
      <c r="J4" s="213"/>
      <c r="K4" s="213"/>
      <c r="L4" s="213"/>
      <c r="M4" s="213"/>
      <c r="N4" s="213"/>
      <c r="O4" s="213"/>
      <c r="P4" s="213"/>
      <c r="Q4" s="213"/>
      <c r="R4" s="213"/>
      <c r="S4" s="213"/>
      <c r="T4" s="213"/>
      <c r="U4" s="213"/>
      <c r="V4" s="213"/>
      <c r="W4" s="213"/>
      <c r="X4" s="213"/>
      <c r="Y4" s="213"/>
      <c r="Z4" s="213"/>
      <c r="AA4" s="213"/>
      <c r="AB4" s="213"/>
      <c r="AC4" s="213"/>
      <c r="AD4" s="213"/>
      <c r="AE4" s="213"/>
      <c r="AF4" s="213"/>
      <c r="AG4" s="213"/>
      <c r="AH4" s="213"/>
      <c r="AI4" s="213"/>
      <c r="AJ4" s="214"/>
      <c r="AK4" s="214"/>
      <c r="AL4" s="214"/>
      <c r="AM4" s="214"/>
      <c r="AN4" s="214"/>
      <c r="AO4" s="214"/>
      <c r="AP4" s="214"/>
      <c r="AQ4" s="214"/>
      <c r="AR4" s="214"/>
      <c r="AS4" s="94"/>
    </row>
    <row r="5" spans="1:45" s="3" customFormat="1" ht="15.45" x14ac:dyDescent="0.4">
      <c r="A5" s="213"/>
      <c r="B5" s="213"/>
      <c r="C5" s="213"/>
      <c r="D5" s="213"/>
      <c r="E5" s="213"/>
      <c r="F5" s="213"/>
      <c r="G5" s="213"/>
      <c r="H5" s="213"/>
      <c r="I5" s="213"/>
      <c r="J5" s="213"/>
      <c r="K5" s="213"/>
      <c r="L5" s="213"/>
      <c r="M5" s="213"/>
      <c r="N5" s="213"/>
      <c r="O5" s="213"/>
      <c r="P5" s="213"/>
      <c r="Q5" s="213"/>
      <c r="R5" s="213"/>
      <c r="S5" s="213"/>
      <c r="T5" s="213"/>
      <c r="U5" s="213"/>
      <c r="V5" s="213"/>
      <c r="W5" s="213"/>
      <c r="X5" s="213"/>
      <c r="Y5" s="213"/>
      <c r="Z5" s="213"/>
      <c r="AA5" s="213"/>
      <c r="AB5" s="213"/>
      <c r="AC5" s="213"/>
      <c r="AD5" s="213"/>
      <c r="AE5" s="213"/>
      <c r="AF5" s="213"/>
      <c r="AG5" s="213"/>
      <c r="AH5" s="213"/>
      <c r="AI5" s="213"/>
      <c r="AJ5" s="214"/>
      <c r="AK5" s="214"/>
      <c r="AL5" s="214"/>
      <c r="AM5" s="214"/>
      <c r="AN5" s="214"/>
      <c r="AO5" s="214"/>
      <c r="AP5" s="214"/>
      <c r="AQ5" s="214"/>
      <c r="AR5" s="214"/>
      <c r="AS5" s="94"/>
    </row>
    <row r="6" spans="1:45" s="3" customFormat="1" ht="15.45" x14ac:dyDescent="0.4">
      <c r="A6" s="172" t="s">
        <v>35</v>
      </c>
      <c r="B6" s="172"/>
      <c r="C6" s="172"/>
      <c r="D6" s="172"/>
      <c r="E6" s="172"/>
      <c r="F6" s="172"/>
      <c r="G6" s="172"/>
      <c r="H6" s="172"/>
      <c r="I6" s="172"/>
      <c r="J6" s="172"/>
      <c r="K6" s="172"/>
      <c r="L6" s="172"/>
      <c r="M6" s="172"/>
      <c r="N6" s="172"/>
      <c r="O6" s="172"/>
      <c r="P6" s="172"/>
      <c r="Q6" s="172"/>
      <c r="R6" s="172"/>
      <c r="S6" s="172"/>
      <c r="T6" s="172"/>
      <c r="U6" s="172"/>
      <c r="V6" s="173"/>
      <c r="W6" s="174" t="s">
        <v>36</v>
      </c>
      <c r="X6" s="175"/>
      <c r="Y6" s="175"/>
      <c r="Z6" s="175"/>
      <c r="AA6" s="175"/>
      <c r="AB6" s="175"/>
      <c r="AC6" s="175"/>
      <c r="AD6" s="175"/>
      <c r="AE6" s="175"/>
      <c r="AF6" s="175"/>
      <c r="AG6" s="175"/>
      <c r="AH6" s="175"/>
      <c r="AI6" s="175"/>
      <c r="AJ6" s="175"/>
      <c r="AK6" s="175"/>
      <c r="AL6" s="175"/>
      <c r="AM6" s="175"/>
      <c r="AN6" s="175"/>
      <c r="AO6" s="175"/>
      <c r="AP6" s="175"/>
      <c r="AQ6" s="175"/>
      <c r="AR6" s="176"/>
      <c r="AS6" s="94"/>
    </row>
    <row r="7" spans="1:45" s="3" customFormat="1" ht="15.45" x14ac:dyDescent="0.4">
      <c r="A7" s="172"/>
      <c r="B7" s="172"/>
      <c r="C7" s="172"/>
      <c r="D7" s="172"/>
      <c r="E7" s="172"/>
      <c r="F7" s="172"/>
      <c r="G7" s="172"/>
      <c r="H7" s="172"/>
      <c r="I7" s="172"/>
      <c r="J7" s="172"/>
      <c r="K7" s="172"/>
      <c r="L7" s="172"/>
      <c r="M7" s="172"/>
      <c r="N7" s="172"/>
      <c r="O7" s="172"/>
      <c r="P7" s="172"/>
      <c r="Q7" s="172"/>
      <c r="R7" s="172"/>
      <c r="S7" s="172"/>
      <c r="T7" s="172"/>
      <c r="U7" s="172"/>
      <c r="V7" s="173"/>
      <c r="W7" s="177"/>
      <c r="X7" s="175"/>
      <c r="Y7" s="175"/>
      <c r="Z7" s="175"/>
      <c r="AA7" s="175"/>
      <c r="AB7" s="175"/>
      <c r="AC7" s="175"/>
      <c r="AD7" s="175"/>
      <c r="AE7" s="175"/>
      <c r="AF7" s="175"/>
      <c r="AG7" s="175"/>
      <c r="AH7" s="175"/>
      <c r="AI7" s="175"/>
      <c r="AJ7" s="175"/>
      <c r="AK7" s="175"/>
      <c r="AL7" s="175"/>
      <c r="AM7" s="175"/>
      <c r="AN7" s="175"/>
      <c r="AO7" s="175"/>
      <c r="AP7" s="175"/>
      <c r="AQ7" s="175"/>
      <c r="AR7" s="176"/>
      <c r="AS7" s="94"/>
    </row>
    <row r="8" spans="1:45" s="3" customFormat="1" ht="18.75" customHeight="1" x14ac:dyDescent="0.4">
      <c r="A8" s="88"/>
      <c r="B8" s="88"/>
      <c r="C8" s="88"/>
      <c r="D8" s="88"/>
      <c r="E8" s="88"/>
      <c r="F8" s="88"/>
      <c r="G8" s="88"/>
      <c r="H8" s="88"/>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94"/>
    </row>
    <row r="9" spans="1:45" ht="6.75" customHeight="1" x14ac:dyDescent="0.35">
      <c r="A9" s="295" t="s">
        <v>12</v>
      </c>
      <c r="B9" s="333"/>
      <c r="C9" s="147" t="s">
        <v>601</v>
      </c>
      <c r="D9" s="148"/>
      <c r="E9" s="148"/>
      <c r="F9" s="148"/>
      <c r="G9" s="148"/>
      <c r="H9" s="148"/>
      <c r="I9" s="148"/>
      <c r="J9" s="148"/>
      <c r="K9" s="148"/>
      <c r="L9" s="148"/>
      <c r="M9" s="148"/>
      <c r="N9" s="148"/>
      <c r="O9" s="148"/>
      <c r="P9" s="148"/>
      <c r="Q9" s="148"/>
      <c r="R9" s="148"/>
      <c r="S9" s="148"/>
      <c r="T9" s="148"/>
      <c r="U9" s="148"/>
      <c r="V9" s="149"/>
      <c r="W9" s="182" t="s">
        <v>592</v>
      </c>
      <c r="X9" s="183"/>
      <c r="Y9" s="183"/>
      <c r="Z9" s="183"/>
      <c r="AA9" s="183"/>
      <c r="AB9" s="183"/>
      <c r="AC9" s="183"/>
      <c r="AD9" s="183"/>
      <c r="AE9" s="183"/>
      <c r="AF9" s="183"/>
      <c r="AG9" s="183"/>
      <c r="AH9" s="183"/>
      <c r="AI9" s="183"/>
      <c r="AJ9" s="183"/>
      <c r="AK9" s="183"/>
      <c r="AL9" s="183"/>
      <c r="AM9" s="183"/>
      <c r="AN9" s="183"/>
      <c r="AO9" s="183"/>
      <c r="AP9" s="183"/>
      <c r="AQ9" s="183"/>
      <c r="AR9" s="184"/>
      <c r="AS9" s="94"/>
    </row>
    <row r="10" spans="1:45" x14ac:dyDescent="0.35">
      <c r="A10" s="334"/>
      <c r="B10" s="335"/>
      <c r="C10" s="150"/>
      <c r="D10" s="107"/>
      <c r="E10" s="107"/>
      <c r="F10" s="107"/>
      <c r="G10" s="107"/>
      <c r="H10" s="107"/>
      <c r="I10" s="107"/>
      <c r="J10" s="107"/>
      <c r="K10" s="107"/>
      <c r="L10" s="107"/>
      <c r="M10" s="107"/>
      <c r="N10" s="107"/>
      <c r="O10" s="107"/>
      <c r="P10" s="107"/>
      <c r="Q10" s="107"/>
      <c r="R10" s="107"/>
      <c r="S10" s="107"/>
      <c r="T10" s="107"/>
      <c r="U10" s="107"/>
      <c r="V10" s="151"/>
      <c r="W10" s="185"/>
      <c r="X10" s="186"/>
      <c r="Y10" s="186"/>
      <c r="Z10" s="186"/>
      <c r="AA10" s="186"/>
      <c r="AB10" s="186"/>
      <c r="AC10" s="186"/>
      <c r="AD10" s="186"/>
      <c r="AE10" s="186"/>
      <c r="AF10" s="186"/>
      <c r="AG10" s="186"/>
      <c r="AH10" s="186"/>
      <c r="AI10" s="186"/>
      <c r="AJ10" s="186"/>
      <c r="AK10" s="186"/>
      <c r="AL10" s="186"/>
      <c r="AM10" s="186"/>
      <c r="AN10" s="186"/>
      <c r="AO10" s="186"/>
      <c r="AP10" s="186"/>
      <c r="AQ10" s="186"/>
      <c r="AR10" s="187"/>
      <c r="AS10" s="94"/>
    </row>
    <row r="11" spans="1:45" x14ac:dyDescent="0.35">
      <c r="A11" s="307"/>
      <c r="B11" s="343"/>
      <c r="C11" s="150"/>
      <c r="D11" s="107"/>
      <c r="E11" s="107"/>
      <c r="F11" s="107"/>
      <c r="G11" s="107"/>
      <c r="H11" s="107"/>
      <c r="I11" s="107"/>
      <c r="J11" s="107"/>
      <c r="K11" s="107"/>
      <c r="L11" s="107"/>
      <c r="M11" s="107"/>
      <c r="N11" s="107"/>
      <c r="O11" s="107"/>
      <c r="P11" s="107"/>
      <c r="Q11" s="107"/>
      <c r="R11" s="107"/>
      <c r="S11" s="107"/>
      <c r="T11" s="107"/>
      <c r="U11" s="107"/>
      <c r="V11" s="151"/>
      <c r="W11" s="185"/>
      <c r="X11" s="186"/>
      <c r="Y11" s="186"/>
      <c r="Z11" s="186"/>
      <c r="AA11" s="186"/>
      <c r="AB11" s="186"/>
      <c r="AC11" s="186"/>
      <c r="AD11" s="186"/>
      <c r="AE11" s="186"/>
      <c r="AF11" s="186"/>
      <c r="AG11" s="186"/>
      <c r="AH11" s="186"/>
      <c r="AI11" s="186"/>
      <c r="AJ11" s="186"/>
      <c r="AK11" s="186"/>
      <c r="AL11" s="186"/>
      <c r="AM11" s="186"/>
      <c r="AN11" s="186"/>
      <c r="AO11" s="186"/>
      <c r="AP11" s="186"/>
      <c r="AQ11" s="186"/>
      <c r="AR11" s="187"/>
      <c r="AS11" s="94"/>
    </row>
    <row r="12" spans="1:45" x14ac:dyDescent="0.35">
      <c r="A12" s="344"/>
      <c r="B12" s="308"/>
      <c r="C12" s="202"/>
      <c r="D12" s="203"/>
      <c r="E12" s="203"/>
      <c r="F12" s="203"/>
      <c r="G12" s="203"/>
      <c r="H12" s="203"/>
      <c r="I12" s="203"/>
      <c r="J12" s="203"/>
      <c r="K12" s="203"/>
      <c r="L12" s="203"/>
      <c r="M12" s="203"/>
      <c r="N12" s="203"/>
      <c r="O12" s="203"/>
      <c r="P12" s="203"/>
      <c r="Q12" s="203"/>
      <c r="R12" s="203"/>
      <c r="S12" s="203"/>
      <c r="T12" s="203"/>
      <c r="U12" s="203"/>
      <c r="V12" s="204"/>
      <c r="W12" s="304"/>
      <c r="X12" s="305"/>
      <c r="Y12" s="305"/>
      <c r="Z12" s="305"/>
      <c r="AA12" s="305"/>
      <c r="AB12" s="305"/>
      <c r="AC12" s="305"/>
      <c r="AD12" s="305"/>
      <c r="AE12" s="305"/>
      <c r="AF12" s="305"/>
      <c r="AG12" s="305"/>
      <c r="AH12" s="305"/>
      <c r="AI12" s="305"/>
      <c r="AJ12" s="305"/>
      <c r="AK12" s="305"/>
      <c r="AL12" s="305"/>
      <c r="AM12" s="305"/>
      <c r="AN12" s="305"/>
      <c r="AO12" s="305"/>
      <c r="AP12" s="305"/>
      <c r="AQ12" s="305"/>
      <c r="AR12" s="306"/>
      <c r="AS12" s="94"/>
    </row>
    <row r="13" spans="1:45" ht="33" customHeight="1" x14ac:dyDescent="0.35">
      <c r="A13" s="345"/>
      <c r="B13" s="313"/>
      <c r="C13" s="152"/>
      <c r="D13" s="153"/>
      <c r="E13" s="153"/>
      <c r="F13" s="153"/>
      <c r="G13" s="153"/>
      <c r="H13" s="153"/>
      <c r="I13" s="153"/>
      <c r="J13" s="153"/>
      <c r="K13" s="153"/>
      <c r="L13" s="153"/>
      <c r="M13" s="153"/>
      <c r="N13" s="153"/>
      <c r="O13" s="153"/>
      <c r="P13" s="153"/>
      <c r="Q13" s="153"/>
      <c r="R13" s="153"/>
      <c r="S13" s="153"/>
      <c r="T13" s="153"/>
      <c r="U13" s="153"/>
      <c r="V13" s="154"/>
      <c r="W13" s="346"/>
      <c r="X13" s="347"/>
      <c r="Y13" s="347"/>
      <c r="Z13" s="347"/>
      <c r="AA13" s="347"/>
      <c r="AB13" s="347"/>
      <c r="AC13" s="347"/>
      <c r="AD13" s="347"/>
      <c r="AE13" s="347"/>
      <c r="AF13" s="347"/>
      <c r="AG13" s="347"/>
      <c r="AH13" s="347"/>
      <c r="AI13" s="347"/>
      <c r="AJ13" s="347"/>
      <c r="AK13" s="347"/>
      <c r="AL13" s="347"/>
      <c r="AM13" s="347"/>
      <c r="AN13" s="347"/>
      <c r="AO13" s="347"/>
      <c r="AP13" s="347"/>
      <c r="AQ13" s="347"/>
      <c r="AR13" s="348"/>
      <c r="AS13" s="94"/>
    </row>
    <row r="14" spans="1:45" ht="6.75" customHeight="1" x14ac:dyDescent="0.35">
      <c r="A14" s="295" t="s">
        <v>21</v>
      </c>
      <c r="B14" s="333"/>
      <c r="C14" s="147" t="s">
        <v>597</v>
      </c>
      <c r="D14" s="148"/>
      <c r="E14" s="148"/>
      <c r="F14" s="148"/>
      <c r="G14" s="148"/>
      <c r="H14" s="148"/>
      <c r="I14" s="148"/>
      <c r="J14" s="148"/>
      <c r="K14" s="148"/>
      <c r="L14" s="148"/>
      <c r="M14" s="148"/>
      <c r="N14" s="148"/>
      <c r="O14" s="148"/>
      <c r="P14" s="148"/>
      <c r="Q14" s="148"/>
      <c r="R14" s="148"/>
      <c r="S14" s="148"/>
      <c r="T14" s="148"/>
      <c r="U14" s="148"/>
      <c r="V14" s="149"/>
      <c r="W14" s="182" t="s">
        <v>592</v>
      </c>
      <c r="X14" s="183"/>
      <c r="Y14" s="183"/>
      <c r="Z14" s="183"/>
      <c r="AA14" s="183"/>
      <c r="AB14" s="183"/>
      <c r="AC14" s="183"/>
      <c r="AD14" s="183"/>
      <c r="AE14" s="183"/>
      <c r="AF14" s="183"/>
      <c r="AG14" s="183"/>
      <c r="AH14" s="183"/>
      <c r="AI14" s="183"/>
      <c r="AJ14" s="183"/>
      <c r="AK14" s="183"/>
      <c r="AL14" s="183"/>
      <c r="AM14" s="183"/>
      <c r="AN14" s="183"/>
      <c r="AO14" s="183"/>
      <c r="AP14" s="183"/>
      <c r="AQ14" s="183"/>
      <c r="AR14" s="184"/>
      <c r="AS14" s="94"/>
    </row>
    <row r="15" spans="1:45" ht="15" customHeight="1" x14ac:dyDescent="0.35">
      <c r="A15" s="334"/>
      <c r="B15" s="335"/>
      <c r="C15" s="150"/>
      <c r="D15" s="107"/>
      <c r="E15" s="107"/>
      <c r="F15" s="107"/>
      <c r="G15" s="107"/>
      <c r="H15" s="107"/>
      <c r="I15" s="107"/>
      <c r="J15" s="107"/>
      <c r="K15" s="107"/>
      <c r="L15" s="107"/>
      <c r="M15" s="107"/>
      <c r="N15" s="107"/>
      <c r="O15" s="107"/>
      <c r="P15" s="107"/>
      <c r="Q15" s="107"/>
      <c r="R15" s="107"/>
      <c r="S15" s="107"/>
      <c r="T15" s="107"/>
      <c r="U15" s="107"/>
      <c r="V15" s="151"/>
      <c r="W15" s="185"/>
      <c r="X15" s="186"/>
      <c r="Y15" s="186"/>
      <c r="Z15" s="186"/>
      <c r="AA15" s="186"/>
      <c r="AB15" s="186"/>
      <c r="AC15" s="186"/>
      <c r="AD15" s="186"/>
      <c r="AE15" s="186"/>
      <c r="AF15" s="186"/>
      <c r="AG15" s="186"/>
      <c r="AH15" s="186"/>
      <c r="AI15" s="186"/>
      <c r="AJ15" s="186"/>
      <c r="AK15" s="186"/>
      <c r="AL15" s="186"/>
      <c r="AM15" s="186"/>
      <c r="AN15" s="186"/>
      <c r="AO15" s="186"/>
      <c r="AP15" s="186"/>
      <c r="AQ15" s="186"/>
      <c r="AR15" s="187"/>
      <c r="AS15" s="94"/>
    </row>
    <row r="16" spans="1:45" x14ac:dyDescent="0.35">
      <c r="A16" s="307"/>
      <c r="B16" s="343"/>
      <c r="C16" s="150"/>
      <c r="D16" s="107"/>
      <c r="E16" s="107"/>
      <c r="F16" s="107"/>
      <c r="G16" s="107"/>
      <c r="H16" s="107"/>
      <c r="I16" s="107"/>
      <c r="J16" s="107"/>
      <c r="K16" s="107"/>
      <c r="L16" s="107"/>
      <c r="M16" s="107"/>
      <c r="N16" s="107"/>
      <c r="O16" s="107"/>
      <c r="P16" s="107"/>
      <c r="Q16" s="107"/>
      <c r="R16" s="107"/>
      <c r="S16" s="107"/>
      <c r="T16" s="107"/>
      <c r="U16" s="107"/>
      <c r="V16" s="151"/>
      <c r="W16" s="185"/>
      <c r="X16" s="186"/>
      <c r="Y16" s="186"/>
      <c r="Z16" s="186"/>
      <c r="AA16" s="186"/>
      <c r="AB16" s="186"/>
      <c r="AC16" s="186"/>
      <c r="AD16" s="186"/>
      <c r="AE16" s="186"/>
      <c r="AF16" s="186"/>
      <c r="AG16" s="186"/>
      <c r="AH16" s="186"/>
      <c r="AI16" s="186"/>
      <c r="AJ16" s="186"/>
      <c r="AK16" s="186"/>
      <c r="AL16" s="186"/>
      <c r="AM16" s="186"/>
      <c r="AN16" s="186"/>
      <c r="AO16" s="186"/>
      <c r="AP16" s="186"/>
      <c r="AQ16" s="186"/>
      <c r="AR16" s="187"/>
      <c r="AS16" s="94"/>
    </row>
    <row r="17" spans="1:45" ht="35.25" customHeight="1" x14ac:dyDescent="0.35">
      <c r="A17" s="345"/>
      <c r="B17" s="313"/>
      <c r="C17" s="152"/>
      <c r="D17" s="153"/>
      <c r="E17" s="153"/>
      <c r="F17" s="153"/>
      <c r="G17" s="153"/>
      <c r="H17" s="153"/>
      <c r="I17" s="153"/>
      <c r="J17" s="153"/>
      <c r="K17" s="153"/>
      <c r="L17" s="153"/>
      <c r="M17" s="153"/>
      <c r="N17" s="153"/>
      <c r="O17" s="153"/>
      <c r="P17" s="153"/>
      <c r="Q17" s="153"/>
      <c r="R17" s="153"/>
      <c r="S17" s="153"/>
      <c r="T17" s="153"/>
      <c r="U17" s="153"/>
      <c r="V17" s="154"/>
      <c r="W17" s="346"/>
      <c r="X17" s="347"/>
      <c r="Y17" s="347"/>
      <c r="Z17" s="347"/>
      <c r="AA17" s="347"/>
      <c r="AB17" s="347"/>
      <c r="AC17" s="347"/>
      <c r="AD17" s="347"/>
      <c r="AE17" s="347"/>
      <c r="AF17" s="347"/>
      <c r="AG17" s="347"/>
      <c r="AH17" s="347"/>
      <c r="AI17" s="347"/>
      <c r="AJ17" s="347"/>
      <c r="AK17" s="347"/>
      <c r="AL17" s="347"/>
      <c r="AM17" s="347"/>
      <c r="AN17" s="347"/>
      <c r="AO17" s="347"/>
      <c r="AP17" s="347"/>
      <c r="AQ17" s="347"/>
      <c r="AR17" s="348"/>
      <c r="AS17" s="94"/>
    </row>
    <row r="18" spans="1:45" ht="6.75" customHeight="1" x14ac:dyDescent="0.35">
      <c r="A18" s="295" t="s">
        <v>19</v>
      </c>
      <c r="B18" s="333"/>
      <c r="C18" s="147" t="s">
        <v>598</v>
      </c>
      <c r="D18" s="148"/>
      <c r="E18" s="148"/>
      <c r="F18" s="148"/>
      <c r="G18" s="148"/>
      <c r="H18" s="148"/>
      <c r="I18" s="148"/>
      <c r="J18" s="148"/>
      <c r="K18" s="148"/>
      <c r="L18" s="148"/>
      <c r="M18" s="148"/>
      <c r="N18" s="148"/>
      <c r="O18" s="148"/>
      <c r="P18" s="148"/>
      <c r="Q18" s="148"/>
      <c r="R18" s="148"/>
      <c r="S18" s="148"/>
      <c r="T18" s="148"/>
      <c r="U18" s="148"/>
      <c r="V18" s="149"/>
      <c r="W18" s="182" t="s">
        <v>592</v>
      </c>
      <c r="X18" s="183"/>
      <c r="Y18" s="183"/>
      <c r="Z18" s="183"/>
      <c r="AA18" s="183"/>
      <c r="AB18" s="183"/>
      <c r="AC18" s="183"/>
      <c r="AD18" s="183"/>
      <c r="AE18" s="183"/>
      <c r="AF18" s="183"/>
      <c r="AG18" s="183"/>
      <c r="AH18" s="183"/>
      <c r="AI18" s="183"/>
      <c r="AJ18" s="183"/>
      <c r="AK18" s="183"/>
      <c r="AL18" s="183"/>
      <c r="AM18" s="183"/>
      <c r="AN18" s="183"/>
      <c r="AO18" s="183"/>
      <c r="AP18" s="183"/>
      <c r="AQ18" s="183"/>
      <c r="AR18" s="184"/>
      <c r="AS18" s="94"/>
    </row>
    <row r="19" spans="1:45" ht="15" customHeight="1" x14ac:dyDescent="0.35">
      <c r="A19" s="334"/>
      <c r="B19" s="335"/>
      <c r="C19" s="150"/>
      <c r="D19" s="107"/>
      <c r="E19" s="107"/>
      <c r="F19" s="107"/>
      <c r="G19" s="107"/>
      <c r="H19" s="107"/>
      <c r="I19" s="107"/>
      <c r="J19" s="107"/>
      <c r="K19" s="107"/>
      <c r="L19" s="107"/>
      <c r="M19" s="107"/>
      <c r="N19" s="107"/>
      <c r="O19" s="107"/>
      <c r="P19" s="107"/>
      <c r="Q19" s="107"/>
      <c r="R19" s="107"/>
      <c r="S19" s="107"/>
      <c r="T19" s="107"/>
      <c r="U19" s="107"/>
      <c r="V19" s="151"/>
      <c r="W19" s="185"/>
      <c r="X19" s="186"/>
      <c r="Y19" s="186"/>
      <c r="Z19" s="186"/>
      <c r="AA19" s="186"/>
      <c r="AB19" s="186"/>
      <c r="AC19" s="186"/>
      <c r="AD19" s="186"/>
      <c r="AE19" s="186"/>
      <c r="AF19" s="186"/>
      <c r="AG19" s="186"/>
      <c r="AH19" s="186"/>
      <c r="AI19" s="186"/>
      <c r="AJ19" s="186"/>
      <c r="AK19" s="186"/>
      <c r="AL19" s="186"/>
      <c r="AM19" s="186"/>
      <c r="AN19" s="186"/>
      <c r="AO19" s="186"/>
      <c r="AP19" s="186"/>
      <c r="AQ19" s="186"/>
      <c r="AR19" s="187"/>
      <c r="AS19" s="94"/>
    </row>
    <row r="20" spans="1:45" ht="39" customHeight="1" x14ac:dyDescent="0.35">
      <c r="A20" s="312"/>
      <c r="B20" s="336"/>
      <c r="C20" s="286"/>
      <c r="D20" s="287"/>
      <c r="E20" s="287"/>
      <c r="F20" s="287"/>
      <c r="G20" s="287"/>
      <c r="H20" s="287"/>
      <c r="I20" s="287"/>
      <c r="J20" s="287"/>
      <c r="K20" s="287"/>
      <c r="L20" s="287"/>
      <c r="M20" s="287"/>
      <c r="N20" s="287"/>
      <c r="O20" s="287"/>
      <c r="P20" s="287"/>
      <c r="Q20" s="287"/>
      <c r="R20" s="287"/>
      <c r="S20" s="287"/>
      <c r="T20" s="287"/>
      <c r="U20" s="287"/>
      <c r="V20" s="288"/>
      <c r="W20" s="188"/>
      <c r="X20" s="189"/>
      <c r="Y20" s="189"/>
      <c r="Z20" s="189"/>
      <c r="AA20" s="189"/>
      <c r="AB20" s="189"/>
      <c r="AC20" s="189"/>
      <c r="AD20" s="189"/>
      <c r="AE20" s="189"/>
      <c r="AF20" s="189"/>
      <c r="AG20" s="189"/>
      <c r="AH20" s="189"/>
      <c r="AI20" s="189"/>
      <c r="AJ20" s="189"/>
      <c r="AK20" s="189"/>
      <c r="AL20" s="189"/>
      <c r="AM20" s="189"/>
      <c r="AN20" s="189"/>
      <c r="AO20" s="189"/>
      <c r="AP20" s="189"/>
      <c r="AQ20" s="189"/>
      <c r="AR20" s="190"/>
      <c r="AS20" s="94"/>
    </row>
    <row r="21" spans="1:45" ht="6.75" customHeight="1" x14ac:dyDescent="0.35">
      <c r="A21" s="295" t="s">
        <v>22</v>
      </c>
      <c r="B21" s="333"/>
      <c r="C21" s="147" t="s">
        <v>1040</v>
      </c>
      <c r="D21" s="148"/>
      <c r="E21" s="148"/>
      <c r="F21" s="148"/>
      <c r="G21" s="148"/>
      <c r="H21" s="148"/>
      <c r="I21" s="148"/>
      <c r="J21" s="148"/>
      <c r="K21" s="148"/>
      <c r="L21" s="148"/>
      <c r="M21" s="148"/>
      <c r="N21" s="148"/>
      <c r="O21" s="148"/>
      <c r="P21" s="148"/>
      <c r="Q21" s="148"/>
      <c r="R21" s="148"/>
      <c r="S21" s="148"/>
      <c r="T21" s="148"/>
      <c r="U21" s="148"/>
      <c r="V21" s="149"/>
      <c r="W21" s="182" t="s">
        <v>592</v>
      </c>
      <c r="X21" s="183"/>
      <c r="Y21" s="183"/>
      <c r="Z21" s="183"/>
      <c r="AA21" s="183"/>
      <c r="AB21" s="183"/>
      <c r="AC21" s="183"/>
      <c r="AD21" s="183"/>
      <c r="AE21" s="183"/>
      <c r="AF21" s="183"/>
      <c r="AG21" s="183"/>
      <c r="AH21" s="183"/>
      <c r="AI21" s="183"/>
      <c r="AJ21" s="183"/>
      <c r="AK21" s="183"/>
      <c r="AL21" s="183"/>
      <c r="AM21" s="183"/>
      <c r="AN21" s="183"/>
      <c r="AO21" s="183"/>
      <c r="AP21" s="183"/>
      <c r="AQ21" s="183"/>
      <c r="AR21" s="184"/>
      <c r="AS21" s="94"/>
    </row>
    <row r="22" spans="1:45" ht="15" customHeight="1" x14ac:dyDescent="0.35">
      <c r="A22" s="334"/>
      <c r="B22" s="335"/>
      <c r="C22" s="150"/>
      <c r="D22" s="107"/>
      <c r="E22" s="107"/>
      <c r="F22" s="107"/>
      <c r="G22" s="107"/>
      <c r="H22" s="107"/>
      <c r="I22" s="107"/>
      <c r="J22" s="107"/>
      <c r="K22" s="107"/>
      <c r="L22" s="107"/>
      <c r="M22" s="107"/>
      <c r="N22" s="107"/>
      <c r="O22" s="107"/>
      <c r="P22" s="107"/>
      <c r="Q22" s="107"/>
      <c r="R22" s="107"/>
      <c r="S22" s="107"/>
      <c r="T22" s="107"/>
      <c r="U22" s="107"/>
      <c r="V22" s="151"/>
      <c r="W22" s="185"/>
      <c r="X22" s="186"/>
      <c r="Y22" s="186"/>
      <c r="Z22" s="186"/>
      <c r="AA22" s="186"/>
      <c r="AB22" s="186"/>
      <c r="AC22" s="186"/>
      <c r="AD22" s="186"/>
      <c r="AE22" s="186"/>
      <c r="AF22" s="186"/>
      <c r="AG22" s="186"/>
      <c r="AH22" s="186"/>
      <c r="AI22" s="186"/>
      <c r="AJ22" s="186"/>
      <c r="AK22" s="186"/>
      <c r="AL22" s="186"/>
      <c r="AM22" s="186"/>
      <c r="AN22" s="186"/>
      <c r="AO22" s="186"/>
      <c r="AP22" s="186"/>
      <c r="AQ22" s="186"/>
      <c r="AR22" s="187"/>
      <c r="AS22" s="94"/>
    </row>
    <row r="23" spans="1:45" ht="36.75" customHeight="1" x14ac:dyDescent="0.35">
      <c r="A23" s="312"/>
      <c r="B23" s="336"/>
      <c r="C23" s="286"/>
      <c r="D23" s="287"/>
      <c r="E23" s="287"/>
      <c r="F23" s="287"/>
      <c r="G23" s="287"/>
      <c r="H23" s="287"/>
      <c r="I23" s="287"/>
      <c r="J23" s="287"/>
      <c r="K23" s="287"/>
      <c r="L23" s="287"/>
      <c r="M23" s="287"/>
      <c r="N23" s="287"/>
      <c r="O23" s="287"/>
      <c r="P23" s="287"/>
      <c r="Q23" s="287"/>
      <c r="R23" s="287"/>
      <c r="S23" s="287"/>
      <c r="T23" s="287"/>
      <c r="U23" s="287"/>
      <c r="V23" s="288"/>
      <c r="W23" s="188"/>
      <c r="X23" s="189"/>
      <c r="Y23" s="189"/>
      <c r="Z23" s="189"/>
      <c r="AA23" s="189"/>
      <c r="AB23" s="189"/>
      <c r="AC23" s="189"/>
      <c r="AD23" s="189"/>
      <c r="AE23" s="189"/>
      <c r="AF23" s="189"/>
      <c r="AG23" s="189"/>
      <c r="AH23" s="189"/>
      <c r="AI23" s="189"/>
      <c r="AJ23" s="189"/>
      <c r="AK23" s="189"/>
      <c r="AL23" s="189"/>
      <c r="AM23" s="189"/>
      <c r="AN23" s="189"/>
      <c r="AO23" s="189"/>
      <c r="AP23" s="189"/>
      <c r="AQ23" s="189"/>
      <c r="AR23" s="190"/>
      <c r="AS23" s="94"/>
    </row>
    <row r="24" spans="1:45" ht="6.75" customHeight="1" x14ac:dyDescent="0.35">
      <c r="A24" s="309" t="s">
        <v>23</v>
      </c>
      <c r="B24" s="309"/>
      <c r="C24" s="234" t="s">
        <v>1055</v>
      </c>
      <c r="D24" s="234"/>
      <c r="E24" s="234"/>
      <c r="F24" s="234"/>
      <c r="G24" s="234"/>
      <c r="H24" s="234"/>
      <c r="I24" s="234"/>
      <c r="J24" s="234"/>
      <c r="K24" s="234"/>
      <c r="L24" s="234"/>
      <c r="M24" s="234"/>
      <c r="N24" s="234"/>
      <c r="O24" s="234"/>
      <c r="P24" s="234"/>
      <c r="Q24" s="234"/>
      <c r="R24" s="234"/>
      <c r="S24" s="234"/>
      <c r="T24" s="234"/>
      <c r="U24" s="234"/>
      <c r="V24" s="234"/>
      <c r="W24" s="238" t="s">
        <v>592</v>
      </c>
      <c r="X24" s="238"/>
      <c r="Y24" s="238"/>
      <c r="Z24" s="238"/>
      <c r="AA24" s="238"/>
      <c r="AB24" s="238"/>
      <c r="AC24" s="238"/>
      <c r="AD24" s="238"/>
      <c r="AE24" s="238"/>
      <c r="AF24" s="238"/>
      <c r="AG24" s="238"/>
      <c r="AH24" s="238"/>
      <c r="AI24" s="238"/>
      <c r="AJ24" s="238"/>
      <c r="AK24" s="238"/>
      <c r="AL24" s="238"/>
      <c r="AM24" s="238"/>
      <c r="AN24" s="238"/>
      <c r="AO24" s="238"/>
      <c r="AP24" s="238"/>
      <c r="AQ24" s="238"/>
      <c r="AR24" s="238"/>
      <c r="AS24" s="94"/>
    </row>
    <row r="25" spans="1:45" ht="15" customHeight="1" x14ac:dyDescent="0.35">
      <c r="A25" s="349"/>
      <c r="B25" s="349"/>
      <c r="C25" s="235"/>
      <c r="D25" s="235"/>
      <c r="E25" s="235"/>
      <c r="F25" s="235"/>
      <c r="G25" s="235"/>
      <c r="H25" s="235"/>
      <c r="I25" s="235"/>
      <c r="J25" s="235"/>
      <c r="K25" s="235"/>
      <c r="L25" s="235"/>
      <c r="M25" s="235"/>
      <c r="N25" s="235"/>
      <c r="O25" s="235"/>
      <c r="P25" s="235"/>
      <c r="Q25" s="235"/>
      <c r="R25" s="235"/>
      <c r="S25" s="235"/>
      <c r="T25" s="235"/>
      <c r="U25" s="235"/>
      <c r="V25" s="235"/>
      <c r="W25" s="239"/>
      <c r="X25" s="239"/>
      <c r="Y25" s="239"/>
      <c r="Z25" s="239"/>
      <c r="AA25" s="239"/>
      <c r="AB25" s="239"/>
      <c r="AC25" s="239"/>
      <c r="AD25" s="239"/>
      <c r="AE25" s="239"/>
      <c r="AF25" s="239"/>
      <c r="AG25" s="239"/>
      <c r="AH25" s="239"/>
      <c r="AI25" s="239"/>
      <c r="AJ25" s="239"/>
      <c r="AK25" s="239"/>
      <c r="AL25" s="239"/>
      <c r="AM25" s="239"/>
      <c r="AN25" s="239"/>
      <c r="AO25" s="239"/>
      <c r="AP25" s="239"/>
      <c r="AQ25" s="239"/>
      <c r="AR25" s="239"/>
      <c r="AS25" s="94"/>
    </row>
    <row r="26" spans="1:45" x14ac:dyDescent="0.35">
      <c r="A26" s="299"/>
      <c r="B26" s="299"/>
      <c r="C26" s="235"/>
      <c r="D26" s="235"/>
      <c r="E26" s="235"/>
      <c r="F26" s="235"/>
      <c r="G26" s="235"/>
      <c r="H26" s="235"/>
      <c r="I26" s="235"/>
      <c r="J26" s="235"/>
      <c r="K26" s="235"/>
      <c r="L26" s="235"/>
      <c r="M26" s="235"/>
      <c r="N26" s="235"/>
      <c r="O26" s="235"/>
      <c r="P26" s="235"/>
      <c r="Q26" s="235"/>
      <c r="R26" s="235"/>
      <c r="S26" s="235"/>
      <c r="T26" s="235"/>
      <c r="U26" s="235"/>
      <c r="V26" s="235"/>
      <c r="W26" s="239"/>
      <c r="X26" s="239"/>
      <c r="Y26" s="239"/>
      <c r="Z26" s="239"/>
      <c r="AA26" s="239"/>
      <c r="AB26" s="239"/>
      <c r="AC26" s="239"/>
      <c r="AD26" s="239"/>
      <c r="AE26" s="239"/>
      <c r="AF26" s="239"/>
      <c r="AG26" s="239"/>
      <c r="AH26" s="239"/>
      <c r="AI26" s="239"/>
      <c r="AJ26" s="239"/>
      <c r="AK26" s="239"/>
      <c r="AL26" s="239"/>
      <c r="AM26" s="239"/>
      <c r="AN26" s="239"/>
      <c r="AO26" s="239"/>
      <c r="AP26" s="239"/>
      <c r="AQ26" s="239"/>
      <c r="AR26" s="239"/>
      <c r="AS26" s="94"/>
    </row>
    <row r="27" spans="1:45" x14ac:dyDescent="0.35">
      <c r="A27" s="300"/>
      <c r="B27" s="300"/>
      <c r="C27" s="236"/>
      <c r="D27" s="236"/>
      <c r="E27" s="236"/>
      <c r="F27" s="236"/>
      <c r="G27" s="236"/>
      <c r="H27" s="236"/>
      <c r="I27" s="236"/>
      <c r="J27" s="236"/>
      <c r="K27" s="236"/>
      <c r="L27" s="236"/>
      <c r="M27" s="236"/>
      <c r="N27" s="236"/>
      <c r="O27" s="236"/>
      <c r="P27" s="236"/>
      <c r="Q27" s="236"/>
      <c r="R27" s="236"/>
      <c r="S27" s="236"/>
      <c r="T27" s="236"/>
      <c r="U27" s="236"/>
      <c r="V27" s="236"/>
      <c r="W27" s="274"/>
      <c r="X27" s="274"/>
      <c r="Y27" s="274"/>
      <c r="Z27" s="274"/>
      <c r="AA27" s="274"/>
      <c r="AB27" s="274"/>
      <c r="AC27" s="274"/>
      <c r="AD27" s="274"/>
      <c r="AE27" s="274"/>
      <c r="AF27" s="274"/>
      <c r="AG27" s="274"/>
      <c r="AH27" s="274"/>
      <c r="AI27" s="274"/>
      <c r="AJ27" s="274"/>
      <c r="AK27" s="274"/>
      <c r="AL27" s="274"/>
      <c r="AM27" s="274"/>
      <c r="AN27" s="274"/>
      <c r="AO27" s="274"/>
      <c r="AP27" s="274"/>
      <c r="AQ27" s="274"/>
      <c r="AR27" s="274"/>
      <c r="AS27" s="94"/>
    </row>
    <row r="28" spans="1:45" ht="51" customHeight="1" x14ac:dyDescent="0.35">
      <c r="A28" s="301"/>
      <c r="B28" s="301"/>
      <c r="C28" s="350"/>
      <c r="D28" s="350"/>
      <c r="E28" s="350"/>
      <c r="F28" s="350"/>
      <c r="G28" s="350"/>
      <c r="H28" s="350"/>
      <c r="I28" s="350"/>
      <c r="J28" s="350"/>
      <c r="K28" s="350"/>
      <c r="L28" s="350"/>
      <c r="M28" s="350"/>
      <c r="N28" s="350"/>
      <c r="O28" s="350"/>
      <c r="P28" s="350"/>
      <c r="Q28" s="350"/>
      <c r="R28" s="350"/>
      <c r="S28" s="350"/>
      <c r="T28" s="350"/>
      <c r="U28" s="350"/>
      <c r="V28" s="350"/>
      <c r="W28" s="319"/>
      <c r="X28" s="319"/>
      <c r="Y28" s="319"/>
      <c r="Z28" s="319"/>
      <c r="AA28" s="319"/>
      <c r="AB28" s="319"/>
      <c r="AC28" s="319"/>
      <c r="AD28" s="319"/>
      <c r="AE28" s="319"/>
      <c r="AF28" s="319"/>
      <c r="AG28" s="319"/>
      <c r="AH28" s="319"/>
      <c r="AI28" s="319"/>
      <c r="AJ28" s="319"/>
      <c r="AK28" s="319"/>
      <c r="AL28" s="319"/>
      <c r="AM28" s="319"/>
      <c r="AN28" s="319"/>
      <c r="AO28" s="319"/>
      <c r="AP28" s="319"/>
      <c r="AQ28" s="319"/>
      <c r="AR28" s="319"/>
      <c r="AS28" s="94"/>
    </row>
    <row r="29" spans="1:45" ht="6.75" customHeight="1" x14ac:dyDescent="0.35">
      <c r="A29" s="295" t="s">
        <v>20</v>
      </c>
      <c r="B29" s="333"/>
      <c r="C29" s="147" t="s">
        <v>1020</v>
      </c>
      <c r="D29" s="148"/>
      <c r="E29" s="148"/>
      <c r="F29" s="148"/>
      <c r="G29" s="148"/>
      <c r="H29" s="148"/>
      <c r="I29" s="148"/>
      <c r="J29" s="148"/>
      <c r="K29" s="148"/>
      <c r="L29" s="148"/>
      <c r="M29" s="148"/>
      <c r="N29" s="148"/>
      <c r="O29" s="148"/>
      <c r="P29" s="148"/>
      <c r="Q29" s="148"/>
      <c r="R29" s="148"/>
      <c r="S29" s="148"/>
      <c r="T29" s="148"/>
      <c r="U29" s="148"/>
      <c r="V29" s="149"/>
      <c r="W29" s="182" t="s">
        <v>592</v>
      </c>
      <c r="X29" s="183"/>
      <c r="Y29" s="183"/>
      <c r="Z29" s="183"/>
      <c r="AA29" s="183"/>
      <c r="AB29" s="183"/>
      <c r="AC29" s="183"/>
      <c r="AD29" s="183"/>
      <c r="AE29" s="183"/>
      <c r="AF29" s="183"/>
      <c r="AG29" s="183"/>
      <c r="AH29" s="183"/>
      <c r="AI29" s="183"/>
      <c r="AJ29" s="183"/>
      <c r="AK29" s="183"/>
      <c r="AL29" s="183"/>
      <c r="AM29" s="183"/>
      <c r="AN29" s="183"/>
      <c r="AO29" s="183"/>
      <c r="AP29" s="183"/>
      <c r="AQ29" s="183"/>
      <c r="AR29" s="184"/>
      <c r="AS29" s="94"/>
    </row>
    <row r="30" spans="1:45" ht="15" customHeight="1" x14ac:dyDescent="0.35">
      <c r="A30" s="334"/>
      <c r="B30" s="335"/>
      <c r="C30" s="150"/>
      <c r="D30" s="107"/>
      <c r="E30" s="107"/>
      <c r="F30" s="107"/>
      <c r="G30" s="107"/>
      <c r="H30" s="107"/>
      <c r="I30" s="107"/>
      <c r="J30" s="107"/>
      <c r="K30" s="107"/>
      <c r="L30" s="107"/>
      <c r="M30" s="107"/>
      <c r="N30" s="107"/>
      <c r="O30" s="107"/>
      <c r="P30" s="107"/>
      <c r="Q30" s="107"/>
      <c r="R30" s="107"/>
      <c r="S30" s="107"/>
      <c r="T30" s="107"/>
      <c r="U30" s="107"/>
      <c r="V30" s="151"/>
      <c r="W30" s="185"/>
      <c r="X30" s="186"/>
      <c r="Y30" s="186"/>
      <c r="Z30" s="186"/>
      <c r="AA30" s="186"/>
      <c r="AB30" s="186"/>
      <c r="AC30" s="186"/>
      <c r="AD30" s="186"/>
      <c r="AE30" s="186"/>
      <c r="AF30" s="186"/>
      <c r="AG30" s="186"/>
      <c r="AH30" s="186"/>
      <c r="AI30" s="186"/>
      <c r="AJ30" s="186"/>
      <c r="AK30" s="186"/>
      <c r="AL30" s="186"/>
      <c r="AM30" s="186"/>
      <c r="AN30" s="186"/>
      <c r="AO30" s="186"/>
      <c r="AP30" s="186"/>
      <c r="AQ30" s="186"/>
      <c r="AR30" s="187"/>
      <c r="AS30" s="94"/>
    </row>
    <row r="31" spans="1:45" ht="44.25" customHeight="1" x14ac:dyDescent="0.35">
      <c r="A31" s="307"/>
      <c r="B31" s="343"/>
      <c r="C31" s="286"/>
      <c r="D31" s="287"/>
      <c r="E31" s="287"/>
      <c r="F31" s="287"/>
      <c r="G31" s="287"/>
      <c r="H31" s="287"/>
      <c r="I31" s="287"/>
      <c r="J31" s="287"/>
      <c r="K31" s="287"/>
      <c r="L31" s="287"/>
      <c r="M31" s="287"/>
      <c r="N31" s="287"/>
      <c r="O31" s="287"/>
      <c r="P31" s="287"/>
      <c r="Q31" s="287"/>
      <c r="R31" s="287"/>
      <c r="S31" s="287"/>
      <c r="T31" s="287"/>
      <c r="U31" s="287"/>
      <c r="V31" s="288"/>
      <c r="W31" s="185"/>
      <c r="X31" s="186"/>
      <c r="Y31" s="186"/>
      <c r="Z31" s="186"/>
      <c r="AA31" s="186"/>
      <c r="AB31" s="186"/>
      <c r="AC31" s="186"/>
      <c r="AD31" s="186"/>
      <c r="AE31" s="186"/>
      <c r="AF31" s="186"/>
      <c r="AG31" s="186"/>
      <c r="AH31" s="186"/>
      <c r="AI31" s="186"/>
      <c r="AJ31" s="186"/>
      <c r="AK31" s="186"/>
      <c r="AL31" s="186"/>
      <c r="AM31" s="186"/>
      <c r="AN31" s="186"/>
      <c r="AO31" s="186"/>
      <c r="AP31" s="186"/>
      <c r="AQ31" s="186"/>
      <c r="AR31" s="187"/>
      <c r="AS31" s="94"/>
    </row>
    <row r="32" spans="1:45" x14ac:dyDescent="0.35">
      <c r="A32" s="337"/>
      <c r="B32" s="338"/>
      <c r="C32" s="338"/>
      <c r="D32" s="338"/>
      <c r="E32" s="338"/>
      <c r="F32" s="338"/>
      <c r="G32" s="338"/>
      <c r="H32" s="338"/>
      <c r="I32" s="338"/>
      <c r="J32" s="338"/>
      <c r="K32" s="338"/>
      <c r="L32" s="338"/>
      <c r="M32" s="338"/>
      <c r="N32" s="338"/>
      <c r="O32" s="338"/>
      <c r="P32" s="338"/>
      <c r="Q32" s="338"/>
      <c r="R32" s="338"/>
      <c r="S32" s="338"/>
      <c r="T32" s="338"/>
      <c r="U32" s="338"/>
      <c r="V32" s="338"/>
      <c r="W32" s="338"/>
      <c r="X32" s="338"/>
      <c r="Y32" s="338"/>
      <c r="Z32" s="338"/>
      <c r="AA32" s="338"/>
      <c r="AB32" s="338"/>
      <c r="AC32" s="338"/>
      <c r="AD32" s="338"/>
      <c r="AE32" s="338"/>
      <c r="AF32" s="338"/>
      <c r="AG32" s="338"/>
      <c r="AH32" s="338"/>
      <c r="AI32" s="338"/>
      <c r="AJ32" s="338"/>
      <c r="AK32" s="338"/>
      <c r="AL32" s="338"/>
      <c r="AM32" s="338"/>
      <c r="AN32" s="338"/>
      <c r="AO32" s="338"/>
      <c r="AP32" s="338"/>
      <c r="AQ32" s="338"/>
      <c r="AR32" s="339"/>
      <c r="AS32" s="94"/>
    </row>
    <row r="33" spans="1:45" x14ac:dyDescent="0.35">
      <c r="A33" s="340"/>
      <c r="B33" s="341"/>
      <c r="C33" s="341"/>
      <c r="D33" s="341"/>
      <c r="E33" s="341"/>
      <c r="F33" s="341"/>
      <c r="G33" s="341"/>
      <c r="H33" s="341"/>
      <c r="I33" s="341"/>
      <c r="J33" s="341"/>
      <c r="K33" s="341"/>
      <c r="L33" s="341"/>
      <c r="M33" s="341"/>
      <c r="N33" s="341"/>
      <c r="O33" s="341"/>
      <c r="P33" s="341"/>
      <c r="Q33" s="341"/>
      <c r="R33" s="341"/>
      <c r="S33" s="341"/>
      <c r="T33" s="341"/>
      <c r="U33" s="341"/>
      <c r="V33" s="341"/>
      <c r="W33" s="341"/>
      <c r="X33" s="341"/>
      <c r="Y33" s="341"/>
      <c r="Z33" s="341"/>
      <c r="AA33" s="341"/>
      <c r="AB33" s="341"/>
      <c r="AC33" s="341"/>
      <c r="AD33" s="341"/>
      <c r="AE33" s="341"/>
      <c r="AF33" s="341"/>
      <c r="AG33" s="341"/>
      <c r="AH33" s="341"/>
      <c r="AI33" s="341"/>
      <c r="AJ33" s="341"/>
      <c r="AK33" s="341"/>
      <c r="AL33" s="341"/>
      <c r="AM33" s="341"/>
      <c r="AN33" s="341"/>
      <c r="AO33" s="341"/>
      <c r="AP33" s="341"/>
      <c r="AQ33" s="341"/>
      <c r="AR33" s="342"/>
      <c r="AS33" s="94"/>
    </row>
    <row r="34" spans="1:45" x14ac:dyDescent="0.35">
      <c r="A34" s="105">
        <v>9</v>
      </c>
      <c r="B34" s="94"/>
      <c r="C34" s="94"/>
      <c r="D34" s="94"/>
      <c r="E34" s="94"/>
      <c r="F34" s="94"/>
      <c r="G34" s="94"/>
      <c r="H34" s="94"/>
      <c r="I34" s="94"/>
      <c r="J34" s="94"/>
      <c r="K34" s="94"/>
      <c r="L34" s="94"/>
      <c r="M34" s="94"/>
      <c r="N34" s="94"/>
      <c r="O34" s="94"/>
      <c r="P34" s="94"/>
      <c r="Q34" s="94"/>
      <c r="R34" s="94"/>
      <c r="S34" s="94"/>
      <c r="T34" s="94"/>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row>
    <row r="35" spans="1:45" x14ac:dyDescent="0.35">
      <c r="A35" s="94"/>
      <c r="B35" s="94"/>
      <c r="C35" s="94"/>
      <c r="D35" s="94"/>
      <c r="E35" s="94"/>
      <c r="F35" s="94"/>
      <c r="G35" s="94"/>
      <c r="H35" s="94"/>
      <c r="I35" s="94"/>
      <c r="J35" s="94"/>
      <c r="K35" s="94"/>
      <c r="L35" s="94"/>
      <c r="M35" s="94"/>
      <c r="N35" s="94"/>
      <c r="O35" s="94"/>
      <c r="P35" s="94"/>
      <c r="Q35" s="94"/>
      <c r="R35" s="94"/>
      <c r="S35" s="94"/>
      <c r="T35" s="94"/>
      <c r="U35" s="94"/>
      <c r="V35" s="94"/>
      <c r="W35" s="94"/>
      <c r="X35" s="94"/>
      <c r="Y35" s="94"/>
      <c r="Z35" s="94"/>
      <c r="AA35" s="94"/>
      <c r="AB35" s="94"/>
      <c r="AC35" s="94"/>
      <c r="AD35" s="94"/>
      <c r="AE35" s="94"/>
      <c r="AF35" s="94"/>
      <c r="AG35" s="94"/>
      <c r="AH35" s="94"/>
      <c r="AI35" s="94"/>
      <c r="AJ35" s="94"/>
      <c r="AK35" s="94"/>
      <c r="AL35" s="94"/>
      <c r="AM35" s="94"/>
      <c r="AN35" s="94"/>
      <c r="AO35" s="94"/>
      <c r="AP35" s="94"/>
      <c r="AQ35" s="94"/>
      <c r="AR35" s="94"/>
      <c r="AS35" s="94"/>
    </row>
    <row r="36" spans="1:45" x14ac:dyDescent="0.35"/>
    <row r="37" spans="1:45" x14ac:dyDescent="0.35"/>
    <row r="38" spans="1:45" x14ac:dyDescent="0.35"/>
    <row r="39" spans="1:45" x14ac:dyDescent="0.35"/>
    <row r="40" spans="1:45" x14ac:dyDescent="0.35"/>
    <row r="41" spans="1:45" x14ac:dyDescent="0.35"/>
    <row r="42" spans="1:45" x14ac:dyDescent="0.35"/>
    <row r="43" spans="1:45" x14ac:dyDescent="0.35"/>
    <row r="44" spans="1:45" x14ac:dyDescent="0.35"/>
    <row r="45" spans="1:45" x14ac:dyDescent="0.35"/>
    <row r="46" spans="1:45" x14ac:dyDescent="0.35"/>
    <row r="47" spans="1:45" x14ac:dyDescent="0.35"/>
    <row r="48" spans="1:45" x14ac:dyDescent="0.35"/>
    <row r="49" x14ac:dyDescent="0.35"/>
    <row r="50" x14ac:dyDescent="0.35"/>
    <row r="51" x14ac:dyDescent="0.35"/>
  </sheetData>
  <sheetProtection sheet="1" objects="1" scenarios="1" selectLockedCells="1" selectUnlockedCells="1"/>
  <mergeCells count="35">
    <mergeCell ref="A32:AR33"/>
    <mergeCell ref="A34:AS35"/>
    <mergeCell ref="AS1:AS33"/>
    <mergeCell ref="W24:AR28"/>
    <mergeCell ref="A26:B28"/>
    <mergeCell ref="A29:B30"/>
    <mergeCell ref="C29:V31"/>
    <mergeCell ref="W29:AR31"/>
    <mergeCell ref="A31:B31"/>
    <mergeCell ref="A11:B13"/>
    <mergeCell ref="W9:AR13"/>
    <mergeCell ref="C14:V17"/>
    <mergeCell ref="A16:B17"/>
    <mergeCell ref="W14:AR17"/>
    <mergeCell ref="A24:B25"/>
    <mergeCell ref="C24:V28"/>
    <mergeCell ref="A18:B19"/>
    <mergeCell ref="C18:V20"/>
    <mergeCell ref="W18:AR20"/>
    <mergeCell ref="A20:B20"/>
    <mergeCell ref="A21:B22"/>
    <mergeCell ref="C21:V23"/>
    <mergeCell ref="W21:AR23"/>
    <mergeCell ref="A23:B23"/>
    <mergeCell ref="A8:AR8"/>
    <mergeCell ref="A9:B10"/>
    <mergeCell ref="A14:B15"/>
    <mergeCell ref="C9:V13"/>
    <mergeCell ref="A1:V1"/>
    <mergeCell ref="W1:AI1"/>
    <mergeCell ref="AJ1:AR1"/>
    <mergeCell ref="A2:AR3"/>
    <mergeCell ref="A4:AR5"/>
    <mergeCell ref="A6:V7"/>
    <mergeCell ref="W6:AR7"/>
  </mergeCells>
  <pageMargins left="0.5" right="0.25" top="0.75" bottom="0.75" header="0.3" footer="0.3"/>
  <pageSetup scale="9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Y55"/>
  <sheetViews>
    <sheetView zoomScaleNormal="100" zoomScaleSheetLayoutView="100" workbookViewId="0">
      <selection activeCell="W32" sqref="W32:AR36"/>
    </sheetView>
  </sheetViews>
  <sheetFormatPr defaultColWidth="0" defaultRowHeight="14.15" zeroHeight="1" x14ac:dyDescent="0.35"/>
  <cols>
    <col min="1" max="44" width="2.3046875" style="1" customWidth="1"/>
    <col min="45" max="45" width="1.3046875" style="1" customWidth="1"/>
    <col min="46" max="48" width="2.3046875" style="1" hidden="1" customWidth="1"/>
    <col min="49" max="49" width="10.07421875" style="1" hidden="1" customWidth="1"/>
    <col min="50" max="50" width="9.69140625" style="1" hidden="1" customWidth="1"/>
    <col min="51" max="51" width="9" style="1" hidden="1" customWidth="1"/>
    <col min="52" max="16384" width="2.3046875" style="1" hidden="1"/>
  </cols>
  <sheetData>
    <row r="1" spans="1:51" s="3" customFormat="1" ht="15.45" x14ac:dyDescent="0.4">
      <c r="A1" s="86" t="str">
        <f>'Page 1'!B11</f>
        <v>Gasconade County</v>
      </c>
      <c r="B1" s="86"/>
      <c r="C1" s="86"/>
      <c r="D1" s="86"/>
      <c r="E1" s="86"/>
      <c r="F1" s="86"/>
      <c r="G1" s="86"/>
      <c r="H1" s="86"/>
      <c r="I1" s="86"/>
      <c r="J1" s="86"/>
      <c r="K1" s="86"/>
      <c r="L1" s="86"/>
      <c r="M1" s="86"/>
      <c r="N1" s="86"/>
      <c r="O1" s="86"/>
      <c r="P1" s="86"/>
      <c r="Q1" s="86"/>
      <c r="R1" s="86"/>
      <c r="S1" s="86"/>
      <c r="T1" s="86"/>
      <c r="U1" s="86"/>
      <c r="V1" s="86"/>
      <c r="W1" s="87" t="s">
        <v>13</v>
      </c>
      <c r="X1" s="88"/>
      <c r="Y1" s="88"/>
      <c r="Z1" s="88"/>
      <c r="AA1" s="88"/>
      <c r="AB1" s="88"/>
      <c r="AC1" s="88"/>
      <c r="AD1" s="88"/>
      <c r="AE1" s="88"/>
      <c r="AF1" s="88"/>
      <c r="AG1" s="88"/>
      <c r="AH1" s="88"/>
      <c r="AI1" s="88"/>
      <c r="AJ1" s="124"/>
      <c r="AK1" s="124"/>
      <c r="AL1" s="124"/>
      <c r="AM1" s="124"/>
      <c r="AN1" s="124"/>
      <c r="AO1" s="124"/>
      <c r="AP1" s="124"/>
      <c r="AQ1" s="124"/>
      <c r="AR1" s="124"/>
      <c r="AS1" s="85"/>
    </row>
    <row r="2" spans="1:51" s="3" customFormat="1" ht="15.45" x14ac:dyDescent="0.4">
      <c r="A2" s="213" t="s">
        <v>602</v>
      </c>
      <c r="B2" s="213"/>
      <c r="C2" s="213"/>
      <c r="D2" s="213"/>
      <c r="E2" s="213"/>
      <c r="F2" s="213"/>
      <c r="G2" s="213"/>
      <c r="H2" s="213"/>
      <c r="I2" s="213"/>
      <c r="J2" s="213"/>
      <c r="K2" s="213"/>
      <c r="L2" s="213"/>
      <c r="M2" s="213"/>
      <c r="N2" s="213"/>
      <c r="O2" s="213"/>
      <c r="P2" s="213"/>
      <c r="Q2" s="213"/>
      <c r="R2" s="213"/>
      <c r="S2" s="213"/>
      <c r="T2" s="213"/>
      <c r="U2" s="213"/>
      <c r="V2" s="213"/>
      <c r="W2" s="213"/>
      <c r="X2" s="213"/>
      <c r="Y2" s="213"/>
      <c r="Z2" s="213"/>
      <c r="AA2" s="213"/>
      <c r="AB2" s="213"/>
      <c r="AC2" s="213"/>
      <c r="AD2" s="213"/>
      <c r="AE2" s="213"/>
      <c r="AF2" s="213"/>
      <c r="AG2" s="213"/>
      <c r="AH2" s="213"/>
      <c r="AI2" s="213"/>
      <c r="AJ2" s="214"/>
      <c r="AK2" s="214"/>
      <c r="AL2" s="214"/>
      <c r="AM2" s="214"/>
      <c r="AN2" s="214"/>
      <c r="AO2" s="214"/>
      <c r="AP2" s="214"/>
      <c r="AQ2" s="214"/>
      <c r="AR2" s="214"/>
      <c r="AS2" s="94"/>
    </row>
    <row r="3" spans="1:51" s="3" customFormat="1" ht="15.45" x14ac:dyDescent="0.4">
      <c r="A3" s="213"/>
      <c r="B3" s="213"/>
      <c r="C3" s="213"/>
      <c r="D3" s="213"/>
      <c r="E3" s="213"/>
      <c r="F3" s="213"/>
      <c r="G3" s="213"/>
      <c r="H3" s="213"/>
      <c r="I3" s="213"/>
      <c r="J3" s="213"/>
      <c r="K3" s="213"/>
      <c r="L3" s="213"/>
      <c r="M3" s="213"/>
      <c r="N3" s="213"/>
      <c r="O3" s="213"/>
      <c r="P3" s="213"/>
      <c r="Q3" s="213"/>
      <c r="R3" s="213"/>
      <c r="S3" s="213"/>
      <c r="T3" s="213"/>
      <c r="U3" s="213"/>
      <c r="V3" s="213"/>
      <c r="W3" s="213"/>
      <c r="X3" s="213"/>
      <c r="Y3" s="213"/>
      <c r="Z3" s="213"/>
      <c r="AA3" s="213"/>
      <c r="AB3" s="213"/>
      <c r="AC3" s="213"/>
      <c r="AD3" s="213"/>
      <c r="AE3" s="213"/>
      <c r="AF3" s="213"/>
      <c r="AG3" s="213"/>
      <c r="AH3" s="213"/>
      <c r="AI3" s="213"/>
      <c r="AJ3" s="214"/>
      <c r="AK3" s="214"/>
      <c r="AL3" s="214"/>
      <c r="AM3" s="214"/>
      <c r="AN3" s="214"/>
      <c r="AO3" s="214"/>
      <c r="AP3" s="214"/>
      <c r="AQ3" s="214"/>
      <c r="AR3" s="214"/>
      <c r="AS3" s="94"/>
    </row>
    <row r="4" spans="1:51" s="3" customFormat="1" ht="25.1" customHeight="1" x14ac:dyDescent="0.4">
      <c r="A4" s="365" t="str">
        <f>'Page 11 '!AX6 &amp;" intends to incorporate the following forms into the plan.  All applicable forms should be available for review upon request by the State Tax Commission."</f>
        <v>Gasconade County intends to incorporate the following forms into the plan.  All applicable forms should be available for review upon request by the State Tax Commission.</v>
      </c>
      <c r="B4" s="366"/>
      <c r="C4" s="366"/>
      <c r="D4" s="366"/>
      <c r="E4" s="366"/>
      <c r="F4" s="366"/>
      <c r="G4" s="366"/>
      <c r="H4" s="366"/>
      <c r="I4" s="366"/>
      <c r="J4" s="366"/>
      <c r="K4" s="366"/>
      <c r="L4" s="366"/>
      <c r="M4" s="366"/>
      <c r="N4" s="366"/>
      <c r="O4" s="366"/>
      <c r="P4" s="366"/>
      <c r="Q4" s="366"/>
      <c r="R4" s="366"/>
      <c r="S4" s="366"/>
      <c r="T4" s="366"/>
      <c r="U4" s="366"/>
      <c r="V4" s="366"/>
      <c r="W4" s="366"/>
      <c r="X4" s="366"/>
      <c r="Y4" s="366"/>
      <c r="Z4" s="366"/>
      <c r="AA4" s="366"/>
      <c r="AB4" s="366"/>
      <c r="AC4" s="366"/>
      <c r="AD4" s="366"/>
      <c r="AE4" s="366"/>
      <c r="AF4" s="366"/>
      <c r="AG4" s="366"/>
      <c r="AH4" s="366"/>
      <c r="AI4" s="366"/>
      <c r="AJ4" s="380"/>
      <c r="AK4" s="380"/>
      <c r="AL4" s="380"/>
      <c r="AM4" s="380"/>
      <c r="AN4" s="380"/>
      <c r="AO4" s="380"/>
      <c r="AP4" s="380"/>
      <c r="AQ4" s="380"/>
      <c r="AR4" s="381"/>
      <c r="AS4" s="94"/>
    </row>
    <row r="5" spans="1:51" s="3" customFormat="1" ht="25.1" customHeight="1" x14ac:dyDescent="0.4">
      <c r="A5" s="365"/>
      <c r="B5" s="366"/>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80"/>
      <c r="AK5" s="380"/>
      <c r="AL5" s="380"/>
      <c r="AM5" s="380"/>
      <c r="AN5" s="380"/>
      <c r="AO5" s="380"/>
      <c r="AP5" s="380"/>
      <c r="AQ5" s="380"/>
      <c r="AR5" s="381"/>
      <c r="AS5" s="94"/>
    </row>
    <row r="6" spans="1:51" s="3" customFormat="1" ht="15.45" x14ac:dyDescent="0.4">
      <c r="A6" s="172"/>
      <c r="B6" s="172"/>
      <c r="C6" s="172"/>
      <c r="D6" s="172"/>
      <c r="E6" s="172"/>
      <c r="F6" s="172"/>
      <c r="G6" s="172"/>
      <c r="H6" s="172"/>
      <c r="I6" s="172"/>
      <c r="J6" s="172"/>
      <c r="K6" s="172"/>
      <c r="L6" s="172"/>
      <c r="M6" s="172"/>
      <c r="N6" s="172"/>
      <c r="O6" s="172"/>
      <c r="P6" s="172"/>
      <c r="Q6" s="172"/>
      <c r="R6" s="172"/>
      <c r="S6" s="172"/>
      <c r="T6" s="172"/>
      <c r="U6" s="172"/>
      <c r="V6" s="173"/>
      <c r="W6" s="174" t="s">
        <v>603</v>
      </c>
      <c r="X6" s="175"/>
      <c r="Y6" s="175"/>
      <c r="Z6" s="175"/>
      <c r="AA6" s="175"/>
      <c r="AB6" s="175"/>
      <c r="AC6" s="175"/>
      <c r="AD6" s="175"/>
      <c r="AE6" s="175"/>
      <c r="AF6" s="175"/>
      <c r="AG6" s="175"/>
      <c r="AH6" s="175"/>
      <c r="AI6" s="175"/>
      <c r="AJ6" s="175"/>
      <c r="AK6" s="175"/>
      <c r="AL6" s="175"/>
      <c r="AM6" s="175"/>
      <c r="AN6" s="175"/>
      <c r="AO6" s="175"/>
      <c r="AP6" s="175"/>
      <c r="AQ6" s="175"/>
      <c r="AR6" s="176"/>
      <c r="AS6" s="94"/>
    </row>
    <row r="7" spans="1:51" s="3" customFormat="1" ht="15.45" x14ac:dyDescent="0.4">
      <c r="A7" s="172"/>
      <c r="B7" s="172"/>
      <c r="C7" s="172"/>
      <c r="D7" s="172"/>
      <c r="E7" s="172"/>
      <c r="F7" s="172"/>
      <c r="G7" s="172"/>
      <c r="H7" s="172"/>
      <c r="I7" s="172"/>
      <c r="J7" s="172"/>
      <c r="K7" s="172"/>
      <c r="L7" s="172"/>
      <c r="M7" s="172"/>
      <c r="N7" s="172"/>
      <c r="O7" s="172"/>
      <c r="P7" s="172"/>
      <c r="Q7" s="172"/>
      <c r="R7" s="172"/>
      <c r="S7" s="172"/>
      <c r="T7" s="172"/>
      <c r="U7" s="172"/>
      <c r="V7" s="173"/>
      <c r="W7" s="177"/>
      <c r="X7" s="175"/>
      <c r="Y7" s="175"/>
      <c r="Z7" s="175"/>
      <c r="AA7" s="175"/>
      <c r="AB7" s="175"/>
      <c r="AC7" s="175"/>
      <c r="AD7" s="175"/>
      <c r="AE7" s="175"/>
      <c r="AF7" s="175"/>
      <c r="AG7" s="175"/>
      <c r="AH7" s="175"/>
      <c r="AI7" s="175"/>
      <c r="AJ7" s="175"/>
      <c r="AK7" s="175"/>
      <c r="AL7" s="175"/>
      <c r="AM7" s="175"/>
      <c r="AN7" s="175"/>
      <c r="AO7" s="175"/>
      <c r="AP7" s="175"/>
      <c r="AQ7" s="175"/>
      <c r="AR7" s="176"/>
      <c r="AS7" s="94"/>
    </row>
    <row r="8" spans="1:51" s="3" customFormat="1" ht="6.75" customHeight="1" x14ac:dyDescent="0.4">
      <c r="A8" s="88"/>
      <c r="B8" s="88"/>
      <c r="C8" s="88"/>
      <c r="D8" s="88"/>
      <c r="E8" s="88"/>
      <c r="F8" s="88"/>
      <c r="G8" s="88"/>
      <c r="H8" s="88"/>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94"/>
    </row>
    <row r="9" spans="1:51" s="3" customFormat="1" ht="6" customHeight="1" x14ac:dyDescent="0.4">
      <c r="A9" s="67"/>
      <c r="B9" s="68"/>
      <c r="C9" s="234" t="s">
        <v>891</v>
      </c>
      <c r="D9" s="234"/>
      <c r="E9" s="234"/>
      <c r="F9" s="234"/>
      <c r="G9" s="234"/>
      <c r="H9" s="234"/>
      <c r="I9" s="234"/>
      <c r="J9" s="234"/>
      <c r="K9" s="234"/>
      <c r="L9" s="234"/>
      <c r="M9" s="234"/>
      <c r="N9" s="234"/>
      <c r="O9" s="234"/>
      <c r="P9" s="234"/>
      <c r="Q9" s="234"/>
      <c r="R9" s="234"/>
      <c r="S9" s="234"/>
      <c r="T9" s="234"/>
      <c r="U9" s="234"/>
      <c r="V9" s="234"/>
      <c r="W9" s="371" t="s">
        <v>1033</v>
      </c>
      <c r="X9" s="372"/>
      <c r="Y9" s="372"/>
      <c r="Z9" s="372"/>
      <c r="AA9" s="372"/>
      <c r="AB9" s="372"/>
      <c r="AC9" s="372"/>
      <c r="AD9" s="372"/>
      <c r="AE9" s="372"/>
      <c r="AF9" s="372"/>
      <c r="AG9" s="372"/>
      <c r="AH9" s="372"/>
      <c r="AI9" s="372"/>
      <c r="AJ9" s="372"/>
      <c r="AK9" s="372"/>
      <c r="AL9" s="372"/>
      <c r="AM9" s="372"/>
      <c r="AN9" s="372"/>
      <c r="AO9" s="372"/>
      <c r="AP9" s="372"/>
      <c r="AQ9" s="372"/>
      <c r="AR9" s="373"/>
      <c r="AS9" s="94"/>
    </row>
    <row r="10" spans="1:51" s="3" customFormat="1" ht="17.25" customHeight="1" x14ac:dyDescent="0.4">
      <c r="A10" s="334" t="s">
        <v>604</v>
      </c>
      <c r="B10" s="335"/>
      <c r="C10" s="235"/>
      <c r="D10" s="235"/>
      <c r="E10" s="235"/>
      <c r="F10" s="235"/>
      <c r="G10" s="235"/>
      <c r="H10" s="235"/>
      <c r="I10" s="235"/>
      <c r="J10" s="235"/>
      <c r="K10" s="235"/>
      <c r="L10" s="235"/>
      <c r="M10" s="235"/>
      <c r="N10" s="235"/>
      <c r="O10" s="235"/>
      <c r="P10" s="235"/>
      <c r="Q10" s="235"/>
      <c r="R10" s="235"/>
      <c r="S10" s="235"/>
      <c r="T10" s="235"/>
      <c r="U10" s="235"/>
      <c r="V10" s="235"/>
      <c r="W10" s="374"/>
      <c r="X10" s="375"/>
      <c r="Y10" s="375"/>
      <c r="Z10" s="375"/>
      <c r="AA10" s="375"/>
      <c r="AB10" s="375"/>
      <c r="AC10" s="375"/>
      <c r="AD10" s="375"/>
      <c r="AE10" s="375"/>
      <c r="AF10" s="375"/>
      <c r="AG10" s="375"/>
      <c r="AH10" s="375"/>
      <c r="AI10" s="375"/>
      <c r="AJ10" s="375"/>
      <c r="AK10" s="375"/>
      <c r="AL10" s="375"/>
      <c r="AM10" s="375"/>
      <c r="AN10" s="375"/>
      <c r="AO10" s="375"/>
      <c r="AP10" s="375"/>
      <c r="AQ10" s="375"/>
      <c r="AR10" s="376"/>
      <c r="AS10" s="94"/>
    </row>
    <row r="11" spans="1:51" s="3" customFormat="1" ht="25.1" customHeight="1" x14ac:dyDescent="0.4">
      <c r="A11" s="334"/>
      <c r="B11" s="335"/>
      <c r="C11" s="235"/>
      <c r="D11" s="235"/>
      <c r="E11" s="235"/>
      <c r="F11" s="235"/>
      <c r="G11" s="235"/>
      <c r="H11" s="235"/>
      <c r="I11" s="235"/>
      <c r="J11" s="235"/>
      <c r="K11" s="235"/>
      <c r="L11" s="235"/>
      <c r="M11" s="235"/>
      <c r="N11" s="235"/>
      <c r="O11" s="235"/>
      <c r="P11" s="235"/>
      <c r="Q11" s="235"/>
      <c r="R11" s="235"/>
      <c r="S11" s="235"/>
      <c r="T11" s="235"/>
      <c r="U11" s="235"/>
      <c r="V11" s="235"/>
      <c r="W11" s="374"/>
      <c r="X11" s="375"/>
      <c r="Y11" s="375"/>
      <c r="Z11" s="375"/>
      <c r="AA11" s="375"/>
      <c r="AB11" s="375"/>
      <c r="AC11" s="375"/>
      <c r="AD11" s="375"/>
      <c r="AE11" s="375"/>
      <c r="AF11" s="375"/>
      <c r="AG11" s="375"/>
      <c r="AH11" s="375"/>
      <c r="AI11" s="375"/>
      <c r="AJ11" s="375"/>
      <c r="AK11" s="375"/>
      <c r="AL11" s="375"/>
      <c r="AM11" s="375"/>
      <c r="AN11" s="375"/>
      <c r="AO11" s="375"/>
      <c r="AP11" s="375"/>
      <c r="AQ11" s="375"/>
      <c r="AR11" s="376"/>
      <c r="AS11" s="94"/>
    </row>
    <row r="12" spans="1:51" s="3" customFormat="1" ht="25.1" customHeight="1" x14ac:dyDescent="0.4">
      <c r="A12" s="69"/>
      <c r="B12" s="70"/>
      <c r="C12" s="236"/>
      <c r="D12" s="236"/>
      <c r="E12" s="236"/>
      <c r="F12" s="236"/>
      <c r="G12" s="236"/>
      <c r="H12" s="236"/>
      <c r="I12" s="236"/>
      <c r="J12" s="236"/>
      <c r="K12" s="236"/>
      <c r="L12" s="236"/>
      <c r="M12" s="236"/>
      <c r="N12" s="236"/>
      <c r="O12" s="236"/>
      <c r="P12" s="236"/>
      <c r="Q12" s="236"/>
      <c r="R12" s="236"/>
      <c r="S12" s="236"/>
      <c r="T12" s="236"/>
      <c r="U12" s="236"/>
      <c r="V12" s="236"/>
      <c r="W12" s="374"/>
      <c r="X12" s="375"/>
      <c r="Y12" s="375"/>
      <c r="Z12" s="375"/>
      <c r="AA12" s="375"/>
      <c r="AB12" s="375"/>
      <c r="AC12" s="375"/>
      <c r="AD12" s="375"/>
      <c r="AE12" s="375"/>
      <c r="AF12" s="375"/>
      <c r="AG12" s="375"/>
      <c r="AH12" s="375"/>
      <c r="AI12" s="375"/>
      <c r="AJ12" s="375"/>
      <c r="AK12" s="375"/>
      <c r="AL12" s="375"/>
      <c r="AM12" s="375"/>
      <c r="AN12" s="375"/>
      <c r="AO12" s="375"/>
      <c r="AP12" s="375"/>
      <c r="AQ12" s="375"/>
      <c r="AR12" s="376"/>
      <c r="AS12" s="94"/>
    </row>
    <row r="13" spans="1:51" ht="25.1" customHeight="1" x14ac:dyDescent="0.35">
      <c r="A13" s="71"/>
      <c r="B13" s="72"/>
      <c r="C13" s="237"/>
      <c r="D13" s="237"/>
      <c r="E13" s="237"/>
      <c r="F13" s="237"/>
      <c r="G13" s="237"/>
      <c r="H13" s="237"/>
      <c r="I13" s="237"/>
      <c r="J13" s="237"/>
      <c r="K13" s="237"/>
      <c r="L13" s="237"/>
      <c r="M13" s="237"/>
      <c r="N13" s="237"/>
      <c r="O13" s="237"/>
      <c r="P13" s="237"/>
      <c r="Q13" s="237"/>
      <c r="R13" s="237"/>
      <c r="S13" s="237"/>
      <c r="T13" s="237"/>
      <c r="U13" s="237"/>
      <c r="V13" s="237"/>
      <c r="W13" s="377"/>
      <c r="X13" s="378"/>
      <c r="Y13" s="378"/>
      <c r="Z13" s="378"/>
      <c r="AA13" s="378"/>
      <c r="AB13" s="378"/>
      <c r="AC13" s="378"/>
      <c r="AD13" s="378"/>
      <c r="AE13" s="378"/>
      <c r="AF13" s="378"/>
      <c r="AG13" s="378"/>
      <c r="AH13" s="378"/>
      <c r="AI13" s="378"/>
      <c r="AJ13" s="378"/>
      <c r="AK13" s="378"/>
      <c r="AL13" s="378"/>
      <c r="AM13" s="378"/>
      <c r="AN13" s="378"/>
      <c r="AO13" s="378"/>
      <c r="AP13" s="378"/>
      <c r="AQ13" s="378"/>
      <c r="AR13" s="379"/>
      <c r="AS13" s="94"/>
    </row>
    <row r="14" spans="1:51" s="3" customFormat="1" ht="6.75" customHeight="1" x14ac:dyDescent="0.4">
      <c r="A14" s="295" t="s">
        <v>605</v>
      </c>
      <c r="B14" s="296"/>
      <c r="C14" s="147" t="str">
        <f>"Approved budget through December 31, "&amp;' Page 10 '!AY15&amp;"."</f>
        <v>Approved budget through December 31, 2027.</v>
      </c>
      <c r="D14" s="270"/>
      <c r="E14" s="270"/>
      <c r="F14" s="270"/>
      <c r="G14" s="270"/>
      <c r="H14" s="270"/>
      <c r="I14" s="270"/>
      <c r="J14" s="270"/>
      <c r="K14" s="270"/>
      <c r="L14" s="270"/>
      <c r="M14" s="270"/>
      <c r="N14" s="270"/>
      <c r="O14" s="270"/>
      <c r="P14" s="270"/>
      <c r="Q14" s="270"/>
      <c r="R14" s="270"/>
      <c r="S14" s="270"/>
      <c r="T14" s="270"/>
      <c r="U14" s="270"/>
      <c r="V14" s="271"/>
      <c r="W14" s="182" t="s">
        <v>1126</v>
      </c>
      <c r="X14" s="183"/>
      <c r="Y14" s="183"/>
      <c r="Z14" s="183"/>
      <c r="AA14" s="183"/>
      <c r="AB14" s="183"/>
      <c r="AC14" s="183"/>
      <c r="AD14" s="183"/>
      <c r="AE14" s="183"/>
      <c r="AF14" s="183"/>
      <c r="AG14" s="183"/>
      <c r="AH14" s="183"/>
      <c r="AI14" s="183"/>
      <c r="AJ14" s="183"/>
      <c r="AK14" s="183"/>
      <c r="AL14" s="183"/>
      <c r="AM14" s="183"/>
      <c r="AN14" s="183"/>
      <c r="AO14" s="183"/>
      <c r="AP14" s="183"/>
      <c r="AQ14" s="183"/>
      <c r="AR14" s="184"/>
      <c r="AS14" s="94"/>
    </row>
    <row r="15" spans="1:51" s="3" customFormat="1" ht="25.1" customHeight="1" x14ac:dyDescent="0.4">
      <c r="A15" s="297"/>
      <c r="B15" s="298"/>
      <c r="C15" s="202"/>
      <c r="D15" s="203"/>
      <c r="E15" s="203"/>
      <c r="F15" s="203"/>
      <c r="G15" s="203"/>
      <c r="H15" s="203"/>
      <c r="I15" s="203"/>
      <c r="J15" s="203"/>
      <c r="K15" s="203"/>
      <c r="L15" s="203"/>
      <c r="M15" s="203"/>
      <c r="N15" s="203"/>
      <c r="O15" s="203"/>
      <c r="P15" s="203"/>
      <c r="Q15" s="203"/>
      <c r="R15" s="203"/>
      <c r="S15" s="203"/>
      <c r="T15" s="203"/>
      <c r="U15" s="203"/>
      <c r="V15" s="204"/>
      <c r="W15" s="188"/>
      <c r="X15" s="189"/>
      <c r="Y15" s="189"/>
      <c r="Z15" s="189"/>
      <c r="AA15" s="189"/>
      <c r="AB15" s="189"/>
      <c r="AC15" s="189"/>
      <c r="AD15" s="189"/>
      <c r="AE15" s="189"/>
      <c r="AF15" s="189"/>
      <c r="AG15" s="189"/>
      <c r="AH15" s="189"/>
      <c r="AI15" s="189"/>
      <c r="AJ15" s="189"/>
      <c r="AK15" s="189"/>
      <c r="AL15" s="189"/>
      <c r="AM15" s="189"/>
      <c r="AN15" s="189"/>
      <c r="AO15" s="189"/>
      <c r="AP15" s="189"/>
      <c r="AQ15" s="189"/>
      <c r="AR15" s="190"/>
      <c r="AS15" s="94"/>
      <c r="AW15" s="3" t="str">
        <f>'Page 1'!B6</f>
        <v>2026-2027</v>
      </c>
      <c r="AX15" s="3" t="str">
        <f>LEFT(AW15,4)</f>
        <v>2026</v>
      </c>
      <c r="AY15" s="3" t="str">
        <f>RIGHT(AW15,4)</f>
        <v>2027</v>
      </c>
    </row>
    <row r="16" spans="1:51" s="3" customFormat="1" ht="6.75" customHeight="1" x14ac:dyDescent="0.4">
      <c r="A16" s="295" t="s">
        <v>606</v>
      </c>
      <c r="B16" s="296"/>
      <c r="C16" s="147" t="str">
        <f>"Phase charts through December 31, "&amp;' Page 10 '!AY15&amp;"."</f>
        <v>Phase charts through December 31, 2027.</v>
      </c>
      <c r="D16" s="270"/>
      <c r="E16" s="270"/>
      <c r="F16" s="270"/>
      <c r="G16" s="270"/>
      <c r="H16" s="270"/>
      <c r="I16" s="270"/>
      <c r="J16" s="270"/>
      <c r="K16" s="270"/>
      <c r="L16" s="270"/>
      <c r="M16" s="270"/>
      <c r="N16" s="270"/>
      <c r="O16" s="270"/>
      <c r="P16" s="270"/>
      <c r="Q16" s="270"/>
      <c r="R16" s="270"/>
      <c r="S16" s="270"/>
      <c r="T16" s="270"/>
      <c r="U16" s="270"/>
      <c r="V16" s="271"/>
      <c r="W16" s="182" t="s">
        <v>1126</v>
      </c>
      <c r="X16" s="183"/>
      <c r="Y16" s="183"/>
      <c r="Z16" s="183"/>
      <c r="AA16" s="183"/>
      <c r="AB16" s="183"/>
      <c r="AC16" s="183"/>
      <c r="AD16" s="183"/>
      <c r="AE16" s="183"/>
      <c r="AF16" s="183"/>
      <c r="AG16" s="183"/>
      <c r="AH16" s="183"/>
      <c r="AI16" s="183"/>
      <c r="AJ16" s="183"/>
      <c r="AK16" s="183"/>
      <c r="AL16" s="183"/>
      <c r="AM16" s="183"/>
      <c r="AN16" s="183"/>
      <c r="AO16" s="183"/>
      <c r="AP16" s="183"/>
      <c r="AQ16" s="183"/>
      <c r="AR16" s="184"/>
      <c r="AS16" s="94"/>
    </row>
    <row r="17" spans="1:45" s="3" customFormat="1" ht="33" customHeight="1" x14ac:dyDescent="0.4">
      <c r="A17" s="297"/>
      <c r="B17" s="298"/>
      <c r="C17" s="202"/>
      <c r="D17" s="203"/>
      <c r="E17" s="203"/>
      <c r="F17" s="203"/>
      <c r="G17" s="203"/>
      <c r="H17" s="203"/>
      <c r="I17" s="203"/>
      <c r="J17" s="203"/>
      <c r="K17" s="203"/>
      <c r="L17" s="203"/>
      <c r="M17" s="203"/>
      <c r="N17" s="203"/>
      <c r="O17" s="203"/>
      <c r="P17" s="203"/>
      <c r="Q17" s="203"/>
      <c r="R17" s="203"/>
      <c r="S17" s="203"/>
      <c r="T17" s="203"/>
      <c r="U17" s="203"/>
      <c r="V17" s="204"/>
      <c r="W17" s="188"/>
      <c r="X17" s="189"/>
      <c r="Y17" s="189"/>
      <c r="Z17" s="189"/>
      <c r="AA17" s="189"/>
      <c r="AB17" s="189"/>
      <c r="AC17" s="189"/>
      <c r="AD17" s="189"/>
      <c r="AE17" s="189"/>
      <c r="AF17" s="189"/>
      <c r="AG17" s="189"/>
      <c r="AH17" s="189"/>
      <c r="AI17" s="189"/>
      <c r="AJ17" s="189"/>
      <c r="AK17" s="189"/>
      <c r="AL17" s="189"/>
      <c r="AM17" s="189"/>
      <c r="AN17" s="189"/>
      <c r="AO17" s="189"/>
      <c r="AP17" s="189"/>
      <c r="AQ17" s="189"/>
      <c r="AR17" s="190"/>
      <c r="AS17" s="94"/>
    </row>
    <row r="18" spans="1:45" s="3" customFormat="1" ht="6.75" customHeight="1" x14ac:dyDescent="0.4">
      <c r="A18" s="295" t="s">
        <v>607</v>
      </c>
      <c r="B18" s="333"/>
      <c r="C18" s="234" t="str">
        <f>"Personnel Estimation Chart through December 31, "&amp;' Page 10 '!AY15&amp;"."</f>
        <v>Personnel Estimation Chart through December 31, 2027.</v>
      </c>
      <c r="D18" s="280"/>
      <c r="E18" s="280"/>
      <c r="F18" s="280"/>
      <c r="G18" s="280"/>
      <c r="H18" s="280"/>
      <c r="I18" s="280"/>
      <c r="J18" s="280"/>
      <c r="K18" s="280"/>
      <c r="L18" s="280"/>
      <c r="M18" s="280"/>
      <c r="N18" s="280"/>
      <c r="O18" s="280"/>
      <c r="P18" s="280"/>
      <c r="Q18" s="280"/>
      <c r="R18" s="280"/>
      <c r="S18" s="280"/>
      <c r="T18" s="280"/>
      <c r="U18" s="280"/>
      <c r="V18" s="280"/>
      <c r="W18" s="356" t="s">
        <v>1126</v>
      </c>
      <c r="X18" s="357"/>
      <c r="Y18" s="357"/>
      <c r="Z18" s="357"/>
      <c r="AA18" s="357"/>
      <c r="AB18" s="357"/>
      <c r="AC18" s="357"/>
      <c r="AD18" s="357"/>
      <c r="AE18" s="357"/>
      <c r="AF18" s="357"/>
      <c r="AG18" s="357"/>
      <c r="AH18" s="357"/>
      <c r="AI18" s="357"/>
      <c r="AJ18" s="357"/>
      <c r="AK18" s="357"/>
      <c r="AL18" s="357"/>
      <c r="AM18" s="357"/>
      <c r="AN18" s="357"/>
      <c r="AO18" s="357"/>
      <c r="AP18" s="357"/>
      <c r="AQ18" s="357"/>
      <c r="AR18" s="357"/>
      <c r="AS18" s="94"/>
    </row>
    <row r="19" spans="1:45" s="3" customFormat="1" ht="25.1" customHeight="1" x14ac:dyDescent="0.4">
      <c r="A19" s="334"/>
      <c r="B19" s="335"/>
      <c r="C19" s="236"/>
      <c r="D19" s="236"/>
      <c r="E19" s="236"/>
      <c r="F19" s="236"/>
      <c r="G19" s="236"/>
      <c r="H19" s="236"/>
      <c r="I19" s="236"/>
      <c r="J19" s="236"/>
      <c r="K19" s="236"/>
      <c r="L19" s="236"/>
      <c r="M19" s="236"/>
      <c r="N19" s="236"/>
      <c r="O19" s="236"/>
      <c r="P19" s="236"/>
      <c r="Q19" s="236"/>
      <c r="R19" s="236"/>
      <c r="S19" s="236"/>
      <c r="T19" s="236"/>
      <c r="U19" s="236"/>
      <c r="V19" s="236"/>
      <c r="W19" s="358"/>
      <c r="X19" s="358"/>
      <c r="Y19" s="358"/>
      <c r="Z19" s="358"/>
      <c r="AA19" s="358"/>
      <c r="AB19" s="358"/>
      <c r="AC19" s="358"/>
      <c r="AD19" s="358"/>
      <c r="AE19" s="358"/>
      <c r="AF19" s="358"/>
      <c r="AG19" s="358"/>
      <c r="AH19" s="358"/>
      <c r="AI19" s="358"/>
      <c r="AJ19" s="358"/>
      <c r="AK19" s="358"/>
      <c r="AL19" s="358"/>
      <c r="AM19" s="358"/>
      <c r="AN19" s="358"/>
      <c r="AO19" s="358"/>
      <c r="AP19" s="358"/>
      <c r="AQ19" s="358"/>
      <c r="AR19" s="358"/>
      <c r="AS19" s="94"/>
    </row>
    <row r="20" spans="1:45" ht="25.1" customHeight="1" x14ac:dyDescent="0.35">
      <c r="A20" s="369"/>
      <c r="B20" s="370"/>
      <c r="C20" s="237"/>
      <c r="D20" s="237"/>
      <c r="E20" s="237"/>
      <c r="F20" s="237"/>
      <c r="G20" s="237"/>
      <c r="H20" s="237"/>
      <c r="I20" s="237"/>
      <c r="J20" s="237"/>
      <c r="K20" s="237"/>
      <c r="L20" s="237"/>
      <c r="M20" s="237"/>
      <c r="N20" s="237"/>
      <c r="O20" s="237"/>
      <c r="P20" s="237"/>
      <c r="Q20" s="237"/>
      <c r="R20" s="237"/>
      <c r="S20" s="237"/>
      <c r="T20" s="237"/>
      <c r="U20" s="237"/>
      <c r="V20" s="237"/>
      <c r="W20" s="359"/>
      <c r="X20" s="359"/>
      <c r="Y20" s="359"/>
      <c r="Z20" s="359"/>
      <c r="AA20" s="359"/>
      <c r="AB20" s="359"/>
      <c r="AC20" s="359"/>
      <c r="AD20" s="359"/>
      <c r="AE20" s="359"/>
      <c r="AF20" s="359"/>
      <c r="AG20" s="359"/>
      <c r="AH20" s="359"/>
      <c r="AI20" s="359"/>
      <c r="AJ20" s="359"/>
      <c r="AK20" s="359"/>
      <c r="AL20" s="359"/>
      <c r="AM20" s="359"/>
      <c r="AN20" s="359"/>
      <c r="AO20" s="359"/>
      <c r="AP20" s="359"/>
      <c r="AQ20" s="359"/>
      <c r="AR20" s="359"/>
      <c r="AS20" s="94"/>
    </row>
    <row r="21" spans="1:45" s="3" customFormat="1" ht="25.1" customHeight="1" x14ac:dyDescent="0.4">
      <c r="A21" s="309" t="s">
        <v>608</v>
      </c>
      <c r="B21" s="310"/>
      <c r="C21" s="234" t="str">
        <f>"Employment Schedule through December 31, "&amp;' Page 10 '!AY15&amp;"."</f>
        <v>Employment Schedule through December 31, 2027.</v>
      </c>
      <c r="D21" s="280"/>
      <c r="E21" s="280"/>
      <c r="F21" s="280"/>
      <c r="G21" s="280"/>
      <c r="H21" s="280"/>
      <c r="I21" s="280"/>
      <c r="J21" s="280"/>
      <c r="K21" s="280"/>
      <c r="L21" s="280"/>
      <c r="M21" s="280"/>
      <c r="N21" s="280"/>
      <c r="O21" s="280"/>
      <c r="P21" s="280"/>
      <c r="Q21" s="280"/>
      <c r="R21" s="280"/>
      <c r="S21" s="280"/>
      <c r="T21" s="280"/>
      <c r="U21" s="280"/>
      <c r="V21" s="280"/>
      <c r="W21" s="182" t="s">
        <v>1126</v>
      </c>
      <c r="X21" s="183"/>
      <c r="Y21" s="183"/>
      <c r="Z21" s="183"/>
      <c r="AA21" s="183"/>
      <c r="AB21" s="183"/>
      <c r="AC21" s="183"/>
      <c r="AD21" s="183"/>
      <c r="AE21" s="183"/>
      <c r="AF21" s="183"/>
      <c r="AG21" s="183"/>
      <c r="AH21" s="183"/>
      <c r="AI21" s="183"/>
      <c r="AJ21" s="183"/>
      <c r="AK21" s="183"/>
      <c r="AL21" s="183"/>
      <c r="AM21" s="183"/>
      <c r="AN21" s="183"/>
      <c r="AO21" s="183"/>
      <c r="AP21" s="183"/>
      <c r="AQ21" s="183"/>
      <c r="AR21" s="184"/>
      <c r="AS21" s="94"/>
    </row>
    <row r="22" spans="1:45" s="3" customFormat="1" ht="25.1" customHeight="1" x14ac:dyDescent="0.4">
      <c r="A22" s="368"/>
      <c r="B22" s="368"/>
      <c r="C22" s="237"/>
      <c r="D22" s="237"/>
      <c r="E22" s="237"/>
      <c r="F22" s="237"/>
      <c r="G22" s="237"/>
      <c r="H22" s="237"/>
      <c r="I22" s="237"/>
      <c r="J22" s="237"/>
      <c r="K22" s="237"/>
      <c r="L22" s="237"/>
      <c r="M22" s="237"/>
      <c r="N22" s="237"/>
      <c r="O22" s="237"/>
      <c r="P22" s="237"/>
      <c r="Q22" s="237"/>
      <c r="R22" s="237"/>
      <c r="S22" s="237"/>
      <c r="T22" s="237"/>
      <c r="U22" s="237"/>
      <c r="V22" s="237"/>
      <c r="W22" s="188"/>
      <c r="X22" s="189"/>
      <c r="Y22" s="189"/>
      <c r="Z22" s="189"/>
      <c r="AA22" s="189"/>
      <c r="AB22" s="189"/>
      <c r="AC22" s="189"/>
      <c r="AD22" s="189"/>
      <c r="AE22" s="189"/>
      <c r="AF22" s="189"/>
      <c r="AG22" s="189"/>
      <c r="AH22" s="189"/>
      <c r="AI22" s="189"/>
      <c r="AJ22" s="189"/>
      <c r="AK22" s="189"/>
      <c r="AL22" s="189"/>
      <c r="AM22" s="189"/>
      <c r="AN22" s="189"/>
      <c r="AO22" s="189"/>
      <c r="AP22" s="189"/>
      <c r="AQ22" s="189"/>
      <c r="AR22" s="190"/>
      <c r="AS22" s="94"/>
    </row>
    <row r="23" spans="1:45" s="3" customFormat="1" ht="6.75" customHeight="1" x14ac:dyDescent="0.4">
      <c r="A23" s="295" t="s">
        <v>609</v>
      </c>
      <c r="B23" s="333"/>
      <c r="C23" s="234" t="s">
        <v>610</v>
      </c>
      <c r="D23" s="280"/>
      <c r="E23" s="280"/>
      <c r="F23" s="280"/>
      <c r="G23" s="280"/>
      <c r="H23" s="280"/>
      <c r="I23" s="280"/>
      <c r="J23" s="280"/>
      <c r="K23" s="280"/>
      <c r="L23" s="280"/>
      <c r="M23" s="280"/>
      <c r="N23" s="280"/>
      <c r="O23" s="280"/>
      <c r="P23" s="280"/>
      <c r="Q23" s="280"/>
      <c r="R23" s="280"/>
      <c r="S23" s="280"/>
      <c r="T23" s="280"/>
      <c r="U23" s="280"/>
      <c r="V23" s="280"/>
      <c r="W23" s="356" t="s">
        <v>1126</v>
      </c>
      <c r="X23" s="357"/>
      <c r="Y23" s="357"/>
      <c r="Z23" s="357"/>
      <c r="AA23" s="357"/>
      <c r="AB23" s="357"/>
      <c r="AC23" s="357"/>
      <c r="AD23" s="357"/>
      <c r="AE23" s="357"/>
      <c r="AF23" s="357"/>
      <c r="AG23" s="357"/>
      <c r="AH23" s="357"/>
      <c r="AI23" s="357"/>
      <c r="AJ23" s="357"/>
      <c r="AK23" s="357"/>
      <c r="AL23" s="357"/>
      <c r="AM23" s="357"/>
      <c r="AN23" s="357"/>
      <c r="AO23" s="357"/>
      <c r="AP23" s="357"/>
      <c r="AQ23" s="357"/>
      <c r="AR23" s="357"/>
      <c r="AS23" s="94"/>
    </row>
    <row r="24" spans="1:45" s="3" customFormat="1" ht="25.1" customHeight="1" x14ac:dyDescent="0.4">
      <c r="A24" s="334"/>
      <c r="B24" s="335"/>
      <c r="C24" s="236"/>
      <c r="D24" s="236"/>
      <c r="E24" s="236"/>
      <c r="F24" s="236"/>
      <c r="G24" s="236"/>
      <c r="H24" s="236"/>
      <c r="I24" s="236"/>
      <c r="J24" s="236"/>
      <c r="K24" s="236"/>
      <c r="L24" s="236"/>
      <c r="M24" s="236"/>
      <c r="N24" s="236"/>
      <c r="O24" s="236"/>
      <c r="P24" s="236"/>
      <c r="Q24" s="236"/>
      <c r="R24" s="236"/>
      <c r="S24" s="236"/>
      <c r="T24" s="236"/>
      <c r="U24" s="236"/>
      <c r="V24" s="236"/>
      <c r="W24" s="358"/>
      <c r="X24" s="358"/>
      <c r="Y24" s="358"/>
      <c r="Z24" s="358"/>
      <c r="AA24" s="358"/>
      <c r="AB24" s="358"/>
      <c r="AC24" s="358"/>
      <c r="AD24" s="358"/>
      <c r="AE24" s="358"/>
      <c r="AF24" s="358"/>
      <c r="AG24" s="358"/>
      <c r="AH24" s="358"/>
      <c r="AI24" s="358"/>
      <c r="AJ24" s="358"/>
      <c r="AK24" s="358"/>
      <c r="AL24" s="358"/>
      <c r="AM24" s="358"/>
      <c r="AN24" s="358"/>
      <c r="AO24" s="358"/>
      <c r="AP24" s="358"/>
      <c r="AQ24" s="358"/>
      <c r="AR24" s="358"/>
      <c r="AS24" s="94"/>
    </row>
    <row r="25" spans="1:45" ht="25.1" customHeight="1" x14ac:dyDescent="0.35">
      <c r="A25" s="369"/>
      <c r="B25" s="370"/>
      <c r="C25" s="237"/>
      <c r="D25" s="237"/>
      <c r="E25" s="237"/>
      <c r="F25" s="237"/>
      <c r="G25" s="237"/>
      <c r="H25" s="237"/>
      <c r="I25" s="237"/>
      <c r="J25" s="237"/>
      <c r="K25" s="237"/>
      <c r="L25" s="237"/>
      <c r="M25" s="237"/>
      <c r="N25" s="237"/>
      <c r="O25" s="237"/>
      <c r="P25" s="237"/>
      <c r="Q25" s="237"/>
      <c r="R25" s="237"/>
      <c r="S25" s="237"/>
      <c r="T25" s="237"/>
      <c r="U25" s="237"/>
      <c r="V25" s="237"/>
      <c r="W25" s="359"/>
      <c r="X25" s="359"/>
      <c r="Y25" s="359"/>
      <c r="Z25" s="359"/>
      <c r="AA25" s="359"/>
      <c r="AB25" s="359"/>
      <c r="AC25" s="359"/>
      <c r="AD25" s="359"/>
      <c r="AE25" s="359"/>
      <c r="AF25" s="359"/>
      <c r="AG25" s="359"/>
      <c r="AH25" s="359"/>
      <c r="AI25" s="359"/>
      <c r="AJ25" s="359"/>
      <c r="AK25" s="359"/>
      <c r="AL25" s="359"/>
      <c r="AM25" s="359"/>
      <c r="AN25" s="359"/>
      <c r="AO25" s="359"/>
      <c r="AP25" s="359"/>
      <c r="AQ25" s="359"/>
      <c r="AR25" s="359"/>
      <c r="AS25" s="94"/>
    </row>
    <row r="26" spans="1:45" s="3" customFormat="1" ht="6.75" customHeight="1" x14ac:dyDescent="0.4">
      <c r="A26" s="295" t="s">
        <v>611</v>
      </c>
      <c r="B26" s="333"/>
      <c r="C26" s="234" t="s">
        <v>612</v>
      </c>
      <c r="D26" s="280"/>
      <c r="E26" s="280"/>
      <c r="F26" s="280"/>
      <c r="G26" s="280"/>
      <c r="H26" s="280"/>
      <c r="I26" s="280"/>
      <c r="J26" s="280"/>
      <c r="K26" s="280"/>
      <c r="L26" s="280"/>
      <c r="M26" s="280"/>
      <c r="N26" s="280"/>
      <c r="O26" s="280"/>
      <c r="P26" s="280"/>
      <c r="Q26" s="280"/>
      <c r="R26" s="280"/>
      <c r="S26" s="280"/>
      <c r="T26" s="280"/>
      <c r="U26" s="280"/>
      <c r="V26" s="280"/>
      <c r="W26" s="356" t="s">
        <v>1126</v>
      </c>
      <c r="X26" s="357"/>
      <c r="Y26" s="357"/>
      <c r="Z26" s="357"/>
      <c r="AA26" s="357"/>
      <c r="AB26" s="357"/>
      <c r="AC26" s="357"/>
      <c r="AD26" s="357"/>
      <c r="AE26" s="357"/>
      <c r="AF26" s="357"/>
      <c r="AG26" s="357"/>
      <c r="AH26" s="357"/>
      <c r="AI26" s="357"/>
      <c r="AJ26" s="357"/>
      <c r="AK26" s="357"/>
      <c r="AL26" s="357"/>
      <c r="AM26" s="357"/>
      <c r="AN26" s="357"/>
      <c r="AO26" s="357"/>
      <c r="AP26" s="357"/>
      <c r="AQ26" s="357"/>
      <c r="AR26" s="357"/>
      <c r="AS26" s="94"/>
    </row>
    <row r="27" spans="1:45" s="3" customFormat="1" ht="25.1" customHeight="1" x14ac:dyDescent="0.4">
      <c r="A27" s="334"/>
      <c r="B27" s="335"/>
      <c r="C27" s="236"/>
      <c r="D27" s="236"/>
      <c r="E27" s="236"/>
      <c r="F27" s="236"/>
      <c r="G27" s="236"/>
      <c r="H27" s="236"/>
      <c r="I27" s="236"/>
      <c r="J27" s="236"/>
      <c r="K27" s="236"/>
      <c r="L27" s="236"/>
      <c r="M27" s="236"/>
      <c r="N27" s="236"/>
      <c r="O27" s="236"/>
      <c r="P27" s="236"/>
      <c r="Q27" s="236"/>
      <c r="R27" s="236"/>
      <c r="S27" s="236"/>
      <c r="T27" s="236"/>
      <c r="U27" s="236"/>
      <c r="V27" s="236"/>
      <c r="W27" s="358"/>
      <c r="X27" s="358"/>
      <c r="Y27" s="358"/>
      <c r="Z27" s="358"/>
      <c r="AA27" s="358"/>
      <c r="AB27" s="358"/>
      <c r="AC27" s="358"/>
      <c r="AD27" s="358"/>
      <c r="AE27" s="358"/>
      <c r="AF27" s="358"/>
      <c r="AG27" s="358"/>
      <c r="AH27" s="358"/>
      <c r="AI27" s="358"/>
      <c r="AJ27" s="358"/>
      <c r="AK27" s="358"/>
      <c r="AL27" s="358"/>
      <c r="AM27" s="358"/>
      <c r="AN27" s="358"/>
      <c r="AO27" s="358"/>
      <c r="AP27" s="358"/>
      <c r="AQ27" s="358"/>
      <c r="AR27" s="358"/>
      <c r="AS27" s="94"/>
    </row>
    <row r="28" spans="1:45" ht="25.1" customHeight="1" x14ac:dyDescent="0.35">
      <c r="A28" s="369"/>
      <c r="B28" s="370"/>
      <c r="C28" s="237"/>
      <c r="D28" s="237"/>
      <c r="E28" s="237"/>
      <c r="F28" s="237"/>
      <c r="G28" s="237"/>
      <c r="H28" s="237"/>
      <c r="I28" s="237"/>
      <c r="J28" s="237"/>
      <c r="K28" s="237"/>
      <c r="L28" s="237"/>
      <c r="M28" s="237"/>
      <c r="N28" s="237"/>
      <c r="O28" s="237"/>
      <c r="P28" s="237"/>
      <c r="Q28" s="237"/>
      <c r="R28" s="237"/>
      <c r="S28" s="237"/>
      <c r="T28" s="237"/>
      <c r="U28" s="237"/>
      <c r="V28" s="237"/>
      <c r="W28" s="359"/>
      <c r="X28" s="359"/>
      <c r="Y28" s="359"/>
      <c r="Z28" s="359"/>
      <c r="AA28" s="359"/>
      <c r="AB28" s="359"/>
      <c r="AC28" s="359"/>
      <c r="AD28" s="359"/>
      <c r="AE28" s="359"/>
      <c r="AF28" s="359"/>
      <c r="AG28" s="359"/>
      <c r="AH28" s="359"/>
      <c r="AI28" s="359"/>
      <c r="AJ28" s="359"/>
      <c r="AK28" s="359"/>
      <c r="AL28" s="359"/>
      <c r="AM28" s="359"/>
      <c r="AN28" s="359"/>
      <c r="AO28" s="359"/>
      <c r="AP28" s="359"/>
      <c r="AQ28" s="359"/>
      <c r="AR28" s="359"/>
      <c r="AS28" s="94"/>
    </row>
    <row r="29" spans="1:45" s="3" customFormat="1" ht="6.75" customHeight="1" x14ac:dyDescent="0.4">
      <c r="A29" s="295" t="s">
        <v>613</v>
      </c>
      <c r="B29" s="333"/>
      <c r="C29" s="234" t="str">
        <f>"Abated property report.  To be submitted by November 1, "&amp;' Page 10 '!AY15&amp;"."</f>
        <v>Abated property report.  To be submitted by November 1, 2027.</v>
      </c>
      <c r="D29" s="280"/>
      <c r="E29" s="280"/>
      <c r="F29" s="280"/>
      <c r="G29" s="280"/>
      <c r="H29" s="280"/>
      <c r="I29" s="280"/>
      <c r="J29" s="280"/>
      <c r="K29" s="280"/>
      <c r="L29" s="280"/>
      <c r="M29" s="280"/>
      <c r="N29" s="280"/>
      <c r="O29" s="280"/>
      <c r="P29" s="280"/>
      <c r="Q29" s="280"/>
      <c r="R29" s="280"/>
      <c r="S29" s="280"/>
      <c r="T29" s="280"/>
      <c r="U29" s="280"/>
      <c r="V29" s="280"/>
      <c r="W29" s="356" t="s">
        <v>1126</v>
      </c>
      <c r="X29" s="357"/>
      <c r="Y29" s="357"/>
      <c r="Z29" s="357"/>
      <c r="AA29" s="357"/>
      <c r="AB29" s="357"/>
      <c r="AC29" s="357"/>
      <c r="AD29" s="357"/>
      <c r="AE29" s="357"/>
      <c r="AF29" s="357"/>
      <c r="AG29" s="357"/>
      <c r="AH29" s="357"/>
      <c r="AI29" s="357"/>
      <c r="AJ29" s="357"/>
      <c r="AK29" s="357"/>
      <c r="AL29" s="357"/>
      <c r="AM29" s="357"/>
      <c r="AN29" s="357"/>
      <c r="AO29" s="357"/>
      <c r="AP29" s="357"/>
      <c r="AQ29" s="357"/>
      <c r="AR29" s="357"/>
      <c r="AS29" s="94"/>
    </row>
    <row r="30" spans="1:45" s="3" customFormat="1" ht="25.1" customHeight="1" x14ac:dyDescent="0.4">
      <c r="A30" s="334"/>
      <c r="B30" s="335"/>
      <c r="C30" s="236"/>
      <c r="D30" s="236"/>
      <c r="E30" s="236"/>
      <c r="F30" s="236"/>
      <c r="G30" s="236"/>
      <c r="H30" s="236"/>
      <c r="I30" s="236"/>
      <c r="J30" s="236"/>
      <c r="K30" s="236"/>
      <c r="L30" s="236"/>
      <c r="M30" s="236"/>
      <c r="N30" s="236"/>
      <c r="O30" s="236"/>
      <c r="P30" s="236"/>
      <c r="Q30" s="236"/>
      <c r="R30" s="236"/>
      <c r="S30" s="236"/>
      <c r="T30" s="236"/>
      <c r="U30" s="236"/>
      <c r="V30" s="236"/>
      <c r="W30" s="358"/>
      <c r="X30" s="358"/>
      <c r="Y30" s="358"/>
      <c r="Z30" s="358"/>
      <c r="AA30" s="358"/>
      <c r="AB30" s="358"/>
      <c r="AC30" s="358"/>
      <c r="AD30" s="358"/>
      <c r="AE30" s="358"/>
      <c r="AF30" s="358"/>
      <c r="AG30" s="358"/>
      <c r="AH30" s="358"/>
      <c r="AI30" s="358"/>
      <c r="AJ30" s="358"/>
      <c r="AK30" s="358"/>
      <c r="AL30" s="358"/>
      <c r="AM30" s="358"/>
      <c r="AN30" s="358"/>
      <c r="AO30" s="358"/>
      <c r="AP30" s="358"/>
      <c r="AQ30" s="358"/>
      <c r="AR30" s="358"/>
      <c r="AS30" s="94"/>
    </row>
    <row r="31" spans="1:45" ht="24" customHeight="1" x14ac:dyDescent="0.35">
      <c r="A31" s="369"/>
      <c r="B31" s="370"/>
      <c r="C31" s="237"/>
      <c r="D31" s="237"/>
      <c r="E31" s="237"/>
      <c r="F31" s="237"/>
      <c r="G31" s="237"/>
      <c r="H31" s="237"/>
      <c r="I31" s="237"/>
      <c r="J31" s="237"/>
      <c r="K31" s="237"/>
      <c r="L31" s="237"/>
      <c r="M31" s="237"/>
      <c r="N31" s="237"/>
      <c r="O31" s="237"/>
      <c r="P31" s="237"/>
      <c r="Q31" s="237"/>
      <c r="R31" s="237"/>
      <c r="S31" s="237"/>
      <c r="T31" s="237"/>
      <c r="U31" s="237"/>
      <c r="V31" s="237"/>
      <c r="W31" s="359"/>
      <c r="X31" s="359"/>
      <c r="Y31" s="359"/>
      <c r="Z31" s="359"/>
      <c r="AA31" s="359"/>
      <c r="AB31" s="359"/>
      <c r="AC31" s="359"/>
      <c r="AD31" s="359"/>
      <c r="AE31" s="359"/>
      <c r="AF31" s="359"/>
      <c r="AG31" s="359"/>
      <c r="AH31" s="359"/>
      <c r="AI31" s="359"/>
      <c r="AJ31" s="359"/>
      <c r="AK31" s="359"/>
      <c r="AL31" s="359"/>
      <c r="AM31" s="359"/>
      <c r="AN31" s="359"/>
      <c r="AO31" s="359"/>
      <c r="AP31" s="359"/>
      <c r="AQ31" s="359"/>
      <c r="AR31" s="359"/>
      <c r="AS31" s="94"/>
    </row>
    <row r="32" spans="1:45" s="3" customFormat="1" ht="6.75" customHeight="1" x14ac:dyDescent="0.4">
      <c r="A32" s="295" t="s">
        <v>1034</v>
      </c>
      <c r="B32" s="333"/>
      <c r="C32" s="360" t="s">
        <v>913</v>
      </c>
      <c r="D32" s="361"/>
      <c r="E32" s="361"/>
      <c r="F32" s="361"/>
      <c r="G32" s="361"/>
      <c r="H32" s="361"/>
      <c r="I32" s="361"/>
      <c r="J32" s="361"/>
      <c r="K32" s="361"/>
      <c r="L32" s="361"/>
      <c r="M32" s="361"/>
      <c r="N32" s="361"/>
      <c r="O32" s="361"/>
      <c r="P32" s="361"/>
      <c r="Q32" s="361"/>
      <c r="R32" s="361"/>
      <c r="S32" s="361"/>
      <c r="T32" s="361"/>
      <c r="U32" s="361"/>
      <c r="V32" s="361"/>
      <c r="W32" s="362" t="s">
        <v>1126</v>
      </c>
      <c r="X32" s="363"/>
      <c r="Y32" s="363"/>
      <c r="Z32" s="363"/>
      <c r="AA32" s="363"/>
      <c r="AB32" s="363"/>
      <c r="AC32" s="363"/>
      <c r="AD32" s="363"/>
      <c r="AE32" s="363"/>
      <c r="AF32" s="363"/>
      <c r="AG32" s="363"/>
      <c r="AH32" s="363"/>
      <c r="AI32" s="363"/>
      <c r="AJ32" s="363"/>
      <c r="AK32" s="363"/>
      <c r="AL32" s="363"/>
      <c r="AM32" s="363"/>
      <c r="AN32" s="363"/>
      <c r="AO32" s="363"/>
      <c r="AP32" s="363"/>
      <c r="AQ32" s="363"/>
      <c r="AR32" s="363"/>
      <c r="AS32" s="94"/>
    </row>
    <row r="33" spans="1:45" s="3" customFormat="1" ht="25.1" customHeight="1" x14ac:dyDescent="0.4">
      <c r="A33" s="334"/>
      <c r="B33" s="335"/>
      <c r="C33" s="361"/>
      <c r="D33" s="361"/>
      <c r="E33" s="361"/>
      <c r="F33" s="361"/>
      <c r="G33" s="361"/>
      <c r="H33" s="361"/>
      <c r="I33" s="361"/>
      <c r="J33" s="361"/>
      <c r="K33" s="361"/>
      <c r="L33" s="361"/>
      <c r="M33" s="361"/>
      <c r="N33" s="361"/>
      <c r="O33" s="361"/>
      <c r="P33" s="361"/>
      <c r="Q33" s="361"/>
      <c r="R33" s="361"/>
      <c r="S33" s="361"/>
      <c r="T33" s="361"/>
      <c r="U33" s="361"/>
      <c r="V33" s="361"/>
      <c r="W33" s="363"/>
      <c r="X33" s="363"/>
      <c r="Y33" s="363"/>
      <c r="Z33" s="363"/>
      <c r="AA33" s="363"/>
      <c r="AB33" s="363"/>
      <c r="AC33" s="363"/>
      <c r="AD33" s="363"/>
      <c r="AE33" s="363"/>
      <c r="AF33" s="363"/>
      <c r="AG33" s="363"/>
      <c r="AH33" s="363"/>
      <c r="AI33" s="363"/>
      <c r="AJ33" s="363"/>
      <c r="AK33" s="363"/>
      <c r="AL33" s="363"/>
      <c r="AM33" s="363"/>
      <c r="AN33" s="363"/>
      <c r="AO33" s="363"/>
      <c r="AP33" s="363"/>
      <c r="AQ33" s="363"/>
      <c r="AR33" s="363"/>
      <c r="AS33" s="94"/>
    </row>
    <row r="34" spans="1:45" ht="25.1" customHeight="1" x14ac:dyDescent="0.35">
      <c r="A34" s="334"/>
      <c r="B34" s="335"/>
      <c r="C34" s="361"/>
      <c r="D34" s="361"/>
      <c r="E34" s="361"/>
      <c r="F34" s="361"/>
      <c r="G34" s="361"/>
      <c r="H34" s="361"/>
      <c r="I34" s="361"/>
      <c r="J34" s="361"/>
      <c r="K34" s="361"/>
      <c r="L34" s="361"/>
      <c r="M34" s="361"/>
      <c r="N34" s="361"/>
      <c r="O34" s="361"/>
      <c r="P34" s="361"/>
      <c r="Q34" s="361"/>
      <c r="R34" s="361"/>
      <c r="S34" s="361"/>
      <c r="T34" s="361"/>
      <c r="U34" s="361"/>
      <c r="V34" s="361"/>
      <c r="W34" s="364"/>
      <c r="X34" s="364"/>
      <c r="Y34" s="364"/>
      <c r="Z34" s="364"/>
      <c r="AA34" s="364"/>
      <c r="AB34" s="364"/>
      <c r="AC34" s="364"/>
      <c r="AD34" s="364"/>
      <c r="AE34" s="364"/>
      <c r="AF34" s="364"/>
      <c r="AG34" s="364"/>
      <c r="AH34" s="364"/>
      <c r="AI34" s="364"/>
      <c r="AJ34" s="364"/>
      <c r="AK34" s="364"/>
      <c r="AL34" s="364"/>
      <c r="AM34" s="364"/>
      <c r="AN34" s="364"/>
      <c r="AO34" s="364"/>
      <c r="AP34" s="364"/>
      <c r="AQ34" s="364"/>
      <c r="AR34" s="364"/>
      <c r="AS34" s="94"/>
    </row>
    <row r="35" spans="1:45" ht="25.1" customHeight="1" x14ac:dyDescent="0.35">
      <c r="A35" s="73"/>
      <c r="B35" s="74"/>
      <c r="C35" s="361"/>
      <c r="D35" s="361"/>
      <c r="E35" s="361"/>
      <c r="F35" s="361"/>
      <c r="G35" s="361"/>
      <c r="H35" s="361"/>
      <c r="I35" s="361"/>
      <c r="J35" s="361"/>
      <c r="K35" s="361"/>
      <c r="L35" s="361"/>
      <c r="M35" s="361"/>
      <c r="N35" s="361"/>
      <c r="O35" s="361"/>
      <c r="P35" s="361"/>
      <c r="Q35" s="361"/>
      <c r="R35" s="361"/>
      <c r="S35" s="361"/>
      <c r="T35" s="361"/>
      <c r="U35" s="361"/>
      <c r="V35" s="361"/>
      <c r="W35" s="364"/>
      <c r="X35" s="364"/>
      <c r="Y35" s="364"/>
      <c r="Z35" s="364"/>
      <c r="AA35" s="364"/>
      <c r="AB35" s="364"/>
      <c r="AC35" s="364"/>
      <c r="AD35" s="364"/>
      <c r="AE35" s="364"/>
      <c r="AF35" s="364"/>
      <c r="AG35" s="364"/>
      <c r="AH35" s="364"/>
      <c r="AI35" s="364"/>
      <c r="AJ35" s="364"/>
      <c r="AK35" s="364"/>
      <c r="AL35" s="364"/>
      <c r="AM35" s="364"/>
      <c r="AN35" s="364"/>
      <c r="AO35" s="364"/>
      <c r="AP35" s="364"/>
      <c r="AQ35" s="364"/>
      <c r="AR35" s="364"/>
      <c r="AS35" s="94"/>
    </row>
    <row r="36" spans="1:45" ht="25.1" customHeight="1" x14ac:dyDescent="0.35">
      <c r="A36" s="75"/>
      <c r="B36" s="76"/>
      <c r="C36" s="361"/>
      <c r="D36" s="361"/>
      <c r="E36" s="361"/>
      <c r="F36" s="361"/>
      <c r="G36" s="361"/>
      <c r="H36" s="361"/>
      <c r="I36" s="361"/>
      <c r="J36" s="361"/>
      <c r="K36" s="361"/>
      <c r="L36" s="361"/>
      <c r="M36" s="361"/>
      <c r="N36" s="361"/>
      <c r="O36" s="361"/>
      <c r="P36" s="361"/>
      <c r="Q36" s="361"/>
      <c r="R36" s="361"/>
      <c r="S36" s="361"/>
      <c r="T36" s="361"/>
      <c r="U36" s="361"/>
      <c r="V36" s="361"/>
      <c r="W36" s="364"/>
      <c r="X36" s="364"/>
      <c r="Y36" s="364"/>
      <c r="Z36" s="364"/>
      <c r="AA36" s="364"/>
      <c r="AB36" s="364"/>
      <c r="AC36" s="364"/>
      <c r="AD36" s="364"/>
      <c r="AE36" s="364"/>
      <c r="AF36" s="364"/>
      <c r="AG36" s="364"/>
      <c r="AH36" s="364"/>
      <c r="AI36" s="364"/>
      <c r="AJ36" s="364"/>
      <c r="AK36" s="364"/>
      <c r="AL36" s="364"/>
      <c r="AM36" s="364"/>
      <c r="AN36" s="364"/>
      <c r="AO36" s="364"/>
      <c r="AP36" s="364"/>
      <c r="AQ36" s="364"/>
      <c r="AR36" s="364"/>
      <c r="AS36" s="94"/>
    </row>
    <row r="37" spans="1:45" x14ac:dyDescent="0.35">
      <c r="A37" s="365" t="s">
        <v>760</v>
      </c>
      <c r="B37" s="366"/>
      <c r="C37" s="366"/>
      <c r="D37" s="366"/>
      <c r="E37" s="366"/>
      <c r="F37" s="366"/>
      <c r="G37" s="366"/>
      <c r="H37" s="366"/>
      <c r="I37" s="366"/>
      <c r="J37" s="366"/>
      <c r="K37" s="366"/>
      <c r="L37" s="366"/>
      <c r="M37" s="366"/>
      <c r="N37" s="366"/>
      <c r="O37" s="366"/>
      <c r="P37" s="366"/>
      <c r="Q37" s="366"/>
      <c r="R37" s="366"/>
      <c r="S37" s="366"/>
      <c r="T37" s="366"/>
      <c r="U37" s="366"/>
      <c r="V37" s="366"/>
      <c r="W37" s="366"/>
      <c r="X37" s="366"/>
      <c r="Y37" s="366"/>
      <c r="Z37" s="366"/>
      <c r="AA37" s="366"/>
      <c r="AB37" s="366"/>
      <c r="AC37" s="366"/>
      <c r="AD37" s="366"/>
      <c r="AE37" s="366"/>
      <c r="AF37" s="366"/>
      <c r="AG37" s="366"/>
      <c r="AH37" s="366"/>
      <c r="AI37" s="366"/>
      <c r="AJ37" s="366"/>
      <c r="AK37" s="366"/>
      <c r="AL37" s="366"/>
      <c r="AM37" s="366"/>
      <c r="AN37" s="366"/>
      <c r="AO37" s="366"/>
      <c r="AP37" s="366"/>
      <c r="AQ37" s="366"/>
      <c r="AR37" s="367"/>
      <c r="AS37" s="94"/>
    </row>
    <row r="38" spans="1:45" x14ac:dyDescent="0.35">
      <c r="A38" s="365"/>
      <c r="B38" s="366"/>
      <c r="C38" s="366"/>
      <c r="D38" s="366"/>
      <c r="E38" s="366"/>
      <c r="F38" s="366"/>
      <c r="G38" s="366"/>
      <c r="H38" s="366"/>
      <c r="I38" s="366"/>
      <c r="J38" s="366"/>
      <c r="K38" s="366"/>
      <c r="L38" s="366"/>
      <c r="M38" s="366"/>
      <c r="N38" s="366"/>
      <c r="O38" s="366"/>
      <c r="P38" s="366"/>
      <c r="Q38" s="366"/>
      <c r="R38" s="366"/>
      <c r="S38" s="366"/>
      <c r="T38" s="366"/>
      <c r="U38" s="366"/>
      <c r="V38" s="366"/>
      <c r="W38" s="366"/>
      <c r="X38" s="366"/>
      <c r="Y38" s="366"/>
      <c r="Z38" s="366"/>
      <c r="AA38" s="366"/>
      <c r="AB38" s="366"/>
      <c r="AC38" s="366"/>
      <c r="AD38" s="366"/>
      <c r="AE38" s="366"/>
      <c r="AF38" s="366"/>
      <c r="AG38" s="366"/>
      <c r="AH38" s="366"/>
      <c r="AI38" s="366"/>
      <c r="AJ38" s="366"/>
      <c r="AK38" s="366"/>
      <c r="AL38" s="366"/>
      <c r="AM38" s="366"/>
      <c r="AN38" s="366"/>
      <c r="AO38" s="366"/>
      <c r="AP38" s="366"/>
      <c r="AQ38" s="366"/>
      <c r="AR38" s="367"/>
      <c r="AS38" s="94"/>
    </row>
    <row r="39" spans="1:45" x14ac:dyDescent="0.35">
      <c r="A39" s="365"/>
      <c r="B39" s="366"/>
      <c r="C39" s="366"/>
      <c r="D39" s="366"/>
      <c r="E39" s="366"/>
      <c r="F39" s="366"/>
      <c r="G39" s="366"/>
      <c r="H39" s="366"/>
      <c r="I39" s="366"/>
      <c r="J39" s="366"/>
      <c r="K39" s="366"/>
      <c r="L39" s="366"/>
      <c r="M39" s="366"/>
      <c r="N39" s="366"/>
      <c r="O39" s="366"/>
      <c r="P39" s="366"/>
      <c r="Q39" s="366"/>
      <c r="R39" s="366"/>
      <c r="S39" s="366"/>
      <c r="T39" s="366"/>
      <c r="U39" s="366"/>
      <c r="V39" s="366"/>
      <c r="W39" s="366"/>
      <c r="X39" s="366"/>
      <c r="Y39" s="366"/>
      <c r="Z39" s="366"/>
      <c r="AA39" s="366"/>
      <c r="AB39" s="366"/>
      <c r="AC39" s="366"/>
      <c r="AD39" s="366"/>
      <c r="AE39" s="366"/>
      <c r="AF39" s="366"/>
      <c r="AG39" s="366"/>
      <c r="AH39" s="366"/>
      <c r="AI39" s="366"/>
      <c r="AJ39" s="366"/>
      <c r="AK39" s="366"/>
      <c r="AL39" s="366"/>
      <c r="AM39" s="366"/>
      <c r="AN39" s="366"/>
      <c r="AO39" s="366"/>
      <c r="AP39" s="366"/>
      <c r="AQ39" s="366"/>
      <c r="AR39" s="367"/>
      <c r="AS39" s="94"/>
    </row>
    <row r="40" spans="1:45" x14ac:dyDescent="0.35">
      <c r="A40" s="365"/>
      <c r="B40" s="366"/>
      <c r="C40" s="366"/>
      <c r="D40" s="366"/>
      <c r="E40" s="366"/>
      <c r="F40" s="366"/>
      <c r="G40" s="366"/>
      <c r="H40" s="366"/>
      <c r="I40" s="366"/>
      <c r="J40" s="366"/>
      <c r="K40" s="366"/>
      <c r="L40" s="366"/>
      <c r="M40" s="366"/>
      <c r="N40" s="366"/>
      <c r="O40" s="366"/>
      <c r="P40" s="366"/>
      <c r="Q40" s="366"/>
      <c r="R40" s="366"/>
      <c r="S40" s="366"/>
      <c r="T40" s="366"/>
      <c r="U40" s="366"/>
      <c r="V40" s="366"/>
      <c r="W40" s="366"/>
      <c r="X40" s="366"/>
      <c r="Y40" s="366"/>
      <c r="Z40" s="366"/>
      <c r="AA40" s="366"/>
      <c r="AB40" s="366"/>
      <c r="AC40" s="366"/>
      <c r="AD40" s="366"/>
      <c r="AE40" s="366"/>
      <c r="AF40" s="366"/>
      <c r="AG40" s="366"/>
      <c r="AH40" s="366"/>
      <c r="AI40" s="366"/>
      <c r="AJ40" s="366"/>
      <c r="AK40" s="366"/>
      <c r="AL40" s="366"/>
      <c r="AM40" s="366"/>
      <c r="AN40" s="366"/>
      <c r="AO40" s="366"/>
      <c r="AP40" s="366"/>
      <c r="AQ40" s="366"/>
      <c r="AR40" s="367"/>
      <c r="AS40" s="94"/>
    </row>
    <row r="41" spans="1:45" x14ac:dyDescent="0.35">
      <c r="A41" s="337"/>
      <c r="B41" s="351"/>
      <c r="C41" s="351"/>
      <c r="D41" s="351"/>
      <c r="E41" s="351"/>
      <c r="F41" s="351"/>
      <c r="G41" s="351"/>
      <c r="H41" s="351"/>
      <c r="I41" s="351"/>
      <c r="J41" s="351"/>
      <c r="K41" s="351"/>
      <c r="L41" s="351"/>
      <c r="M41" s="351"/>
      <c r="N41" s="351"/>
      <c r="O41" s="351"/>
      <c r="P41" s="351"/>
      <c r="Q41" s="351"/>
      <c r="R41" s="351"/>
      <c r="S41" s="351"/>
      <c r="T41" s="351"/>
      <c r="U41" s="351"/>
      <c r="V41" s="351"/>
      <c r="W41" s="351"/>
      <c r="X41" s="351"/>
      <c r="Y41" s="351"/>
      <c r="Z41" s="351"/>
      <c r="AA41" s="351"/>
      <c r="AB41" s="351"/>
      <c r="AC41" s="351"/>
      <c r="AD41" s="351"/>
      <c r="AE41" s="351"/>
      <c r="AF41" s="351"/>
      <c r="AG41" s="351"/>
      <c r="AH41" s="351"/>
      <c r="AI41" s="351"/>
      <c r="AJ41" s="351"/>
      <c r="AK41" s="351"/>
      <c r="AL41" s="351"/>
      <c r="AM41" s="351"/>
      <c r="AN41" s="351"/>
      <c r="AO41" s="351"/>
      <c r="AP41" s="351"/>
      <c r="AQ41" s="351"/>
      <c r="AR41" s="352"/>
      <c r="AS41" s="94"/>
    </row>
    <row r="42" spans="1:45" x14ac:dyDescent="0.35">
      <c r="A42" s="353"/>
      <c r="B42" s="354"/>
      <c r="C42" s="354"/>
      <c r="D42" s="354"/>
      <c r="E42" s="354"/>
      <c r="F42" s="354"/>
      <c r="G42" s="354"/>
      <c r="H42" s="354"/>
      <c r="I42" s="354"/>
      <c r="J42" s="354"/>
      <c r="K42" s="354"/>
      <c r="L42" s="354"/>
      <c r="M42" s="354"/>
      <c r="N42" s="354"/>
      <c r="O42" s="354"/>
      <c r="P42" s="354"/>
      <c r="Q42" s="354"/>
      <c r="R42" s="354"/>
      <c r="S42" s="354"/>
      <c r="T42" s="354"/>
      <c r="U42" s="354"/>
      <c r="V42" s="354"/>
      <c r="W42" s="354"/>
      <c r="X42" s="354"/>
      <c r="Y42" s="354"/>
      <c r="Z42" s="354"/>
      <c r="AA42" s="354"/>
      <c r="AB42" s="354"/>
      <c r="AC42" s="354"/>
      <c r="AD42" s="354"/>
      <c r="AE42" s="354"/>
      <c r="AF42" s="354"/>
      <c r="AG42" s="354"/>
      <c r="AH42" s="354"/>
      <c r="AI42" s="354"/>
      <c r="AJ42" s="354"/>
      <c r="AK42" s="354"/>
      <c r="AL42" s="354"/>
      <c r="AM42" s="354"/>
      <c r="AN42" s="354"/>
      <c r="AO42" s="354"/>
      <c r="AP42" s="354"/>
      <c r="AQ42" s="354"/>
      <c r="AR42" s="355"/>
      <c r="AS42" s="94"/>
    </row>
    <row r="43" spans="1:45" x14ac:dyDescent="0.35">
      <c r="A43" s="105">
        <v>10</v>
      </c>
      <c r="B43" s="94"/>
      <c r="C43" s="94"/>
      <c r="D43" s="94"/>
      <c r="E43" s="94"/>
      <c r="F43" s="94"/>
      <c r="G43" s="94"/>
      <c r="H43" s="94"/>
      <c r="I43" s="94"/>
      <c r="J43" s="94"/>
      <c r="K43" s="94"/>
      <c r="L43" s="94"/>
      <c r="M43" s="94"/>
      <c r="N43" s="94"/>
      <c r="O43" s="94"/>
      <c r="P43" s="94"/>
      <c r="Q43" s="94"/>
      <c r="R43" s="94"/>
      <c r="S43" s="94"/>
      <c r="T43" s="94"/>
      <c r="U43" s="94"/>
      <c r="V43" s="94"/>
      <c r="W43" s="94"/>
      <c r="X43" s="94"/>
      <c r="Y43" s="94"/>
      <c r="Z43" s="94"/>
      <c r="AA43" s="94"/>
      <c r="AB43" s="94"/>
      <c r="AC43" s="94"/>
      <c r="AD43" s="94"/>
      <c r="AE43" s="94"/>
      <c r="AF43" s="94"/>
      <c r="AG43" s="94"/>
      <c r="AH43" s="94"/>
      <c r="AI43" s="94"/>
      <c r="AJ43" s="94"/>
      <c r="AK43" s="94"/>
      <c r="AL43" s="94"/>
      <c r="AM43" s="94"/>
      <c r="AN43" s="94"/>
      <c r="AO43" s="94"/>
      <c r="AP43" s="94"/>
      <c r="AQ43" s="94"/>
      <c r="AR43" s="94"/>
      <c r="AS43" s="94"/>
    </row>
    <row r="44" spans="1:45" x14ac:dyDescent="0.35">
      <c r="A44" s="94"/>
      <c r="B44" s="94"/>
      <c r="C44" s="94"/>
      <c r="D44" s="94"/>
      <c r="E44" s="94"/>
      <c r="F44" s="94"/>
      <c r="G44" s="94"/>
      <c r="H44" s="94"/>
      <c r="I44" s="94"/>
      <c r="J44" s="94"/>
      <c r="K44" s="94"/>
      <c r="L44" s="94"/>
      <c r="M44" s="94"/>
      <c r="N44" s="94"/>
      <c r="O44" s="94"/>
      <c r="P44" s="94"/>
      <c r="Q44" s="94"/>
      <c r="R44" s="94"/>
      <c r="S44" s="94"/>
      <c r="T44" s="94"/>
      <c r="U44" s="94"/>
      <c r="V44" s="94"/>
      <c r="W44" s="94"/>
      <c r="X44" s="94"/>
      <c r="Y44" s="94"/>
      <c r="Z44" s="94"/>
      <c r="AA44" s="94"/>
      <c r="AB44" s="94"/>
      <c r="AC44" s="94"/>
      <c r="AD44" s="94"/>
      <c r="AE44" s="94"/>
      <c r="AF44" s="94"/>
      <c r="AG44" s="94"/>
      <c r="AH44" s="94"/>
      <c r="AI44" s="94"/>
      <c r="AJ44" s="94"/>
      <c r="AK44" s="94"/>
      <c r="AL44" s="94"/>
      <c r="AM44" s="94"/>
      <c r="AN44" s="94"/>
      <c r="AO44" s="94"/>
      <c r="AP44" s="94"/>
      <c r="AQ44" s="94"/>
      <c r="AR44" s="94"/>
      <c r="AS44" s="94"/>
    </row>
    <row r="45" spans="1:45" x14ac:dyDescent="0.35"/>
    <row r="46" spans="1:45" x14ac:dyDescent="0.35"/>
    <row r="47" spans="1:45" x14ac:dyDescent="0.35"/>
    <row r="48" spans="1:45" x14ac:dyDescent="0.35"/>
    <row r="49" x14ac:dyDescent="0.35"/>
    <row r="50" x14ac:dyDescent="0.35"/>
    <row r="51" x14ac:dyDescent="0.35"/>
    <row r="52" x14ac:dyDescent="0.35"/>
    <row r="53" x14ac:dyDescent="0.35"/>
    <row r="54" x14ac:dyDescent="0.35"/>
    <row r="55" x14ac:dyDescent="0.35"/>
  </sheetData>
  <sheetProtection sheet="1" objects="1" scenarios="1" selectLockedCells="1" selectUnlockedCells="1"/>
  <mergeCells count="39">
    <mergeCell ref="A1:V1"/>
    <mergeCell ref="W1:AI1"/>
    <mergeCell ref="AJ1:AR1"/>
    <mergeCell ref="A2:AR3"/>
    <mergeCell ref="A4:AR5"/>
    <mergeCell ref="W16:AR17"/>
    <mergeCell ref="C18:V20"/>
    <mergeCell ref="W18:AR20"/>
    <mergeCell ref="A18:B20"/>
    <mergeCell ref="A6:V7"/>
    <mergeCell ref="W6:AR7"/>
    <mergeCell ref="A14:B15"/>
    <mergeCell ref="C14:V15"/>
    <mergeCell ref="W14:AR15"/>
    <mergeCell ref="A8:AR8"/>
    <mergeCell ref="C9:V13"/>
    <mergeCell ref="W9:AR13"/>
    <mergeCell ref="A10:B11"/>
    <mergeCell ref="A26:B28"/>
    <mergeCell ref="A23:B25"/>
    <mergeCell ref="A32:B34"/>
    <mergeCell ref="A16:B17"/>
    <mergeCell ref="C16:V17"/>
    <mergeCell ref="A41:AR42"/>
    <mergeCell ref="A43:AR44"/>
    <mergeCell ref="AS1:AS44"/>
    <mergeCell ref="C29:V31"/>
    <mergeCell ref="W29:AR31"/>
    <mergeCell ref="C32:V36"/>
    <mergeCell ref="W32:AR36"/>
    <mergeCell ref="C26:V28"/>
    <mergeCell ref="W26:AR28"/>
    <mergeCell ref="A37:AR40"/>
    <mergeCell ref="A21:B22"/>
    <mergeCell ref="C21:V22"/>
    <mergeCell ref="W21:AR22"/>
    <mergeCell ref="C23:V25"/>
    <mergeCell ref="W23:AR25"/>
    <mergeCell ref="A29:B31"/>
  </mergeCells>
  <pageMargins left="0.7" right="0.7" top="0.75" bottom="0.75" header="0.3" footer="0.3"/>
  <pageSetup scale="8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Y66"/>
  <sheetViews>
    <sheetView zoomScaleNormal="100" zoomScaleSheetLayoutView="100" workbookViewId="0">
      <selection activeCell="W37" sqref="W37:AR38"/>
    </sheetView>
  </sheetViews>
  <sheetFormatPr defaultColWidth="0" defaultRowHeight="14.15" zeroHeight="1" x14ac:dyDescent="0.35"/>
  <cols>
    <col min="1" max="44" width="2.3046875" style="1" customWidth="1"/>
    <col min="45" max="45" width="1.3046875" style="1" customWidth="1"/>
    <col min="46" max="48" width="2.3046875" style="1" hidden="1" customWidth="1"/>
    <col min="49" max="49" width="9" style="1" hidden="1" customWidth="1"/>
    <col min="50" max="50" width="7.3046875" style="1" hidden="1" customWidth="1"/>
    <col min="51" max="16384" width="2.3046875" style="1" hidden="1"/>
  </cols>
  <sheetData>
    <row r="1" spans="1:51" s="3" customFormat="1" ht="15.45" x14ac:dyDescent="0.4">
      <c r="A1" s="86" t="str">
        <f>'Page 1'!B11</f>
        <v>Gasconade County</v>
      </c>
      <c r="B1" s="86"/>
      <c r="C1" s="86"/>
      <c r="D1" s="86"/>
      <c r="E1" s="86"/>
      <c r="F1" s="86"/>
      <c r="G1" s="86"/>
      <c r="H1" s="86"/>
      <c r="I1" s="86"/>
      <c r="J1" s="86"/>
      <c r="K1" s="86"/>
      <c r="L1" s="86"/>
      <c r="M1" s="86"/>
      <c r="N1" s="86"/>
      <c r="O1" s="86"/>
      <c r="P1" s="86"/>
      <c r="Q1" s="86"/>
      <c r="R1" s="86"/>
      <c r="S1" s="86"/>
      <c r="T1" s="86"/>
      <c r="U1" s="86"/>
      <c r="V1" s="86"/>
      <c r="W1" s="87" t="s">
        <v>13</v>
      </c>
      <c r="X1" s="88"/>
      <c r="Y1" s="88"/>
      <c r="Z1" s="88"/>
      <c r="AA1" s="88"/>
      <c r="AB1" s="88"/>
      <c r="AC1" s="88"/>
      <c r="AD1" s="88"/>
      <c r="AE1" s="88"/>
      <c r="AF1" s="88"/>
      <c r="AG1" s="88"/>
      <c r="AH1" s="88"/>
      <c r="AI1" s="88"/>
      <c r="AJ1" s="124"/>
      <c r="AK1" s="124"/>
      <c r="AL1" s="124"/>
      <c r="AM1" s="124"/>
      <c r="AN1" s="124"/>
      <c r="AO1" s="124"/>
      <c r="AP1" s="124"/>
      <c r="AQ1" s="124"/>
      <c r="AR1" s="124"/>
      <c r="AS1" s="85"/>
    </row>
    <row r="2" spans="1:51" x14ac:dyDescent="0.35">
      <c r="A2" s="382" t="s">
        <v>616</v>
      </c>
      <c r="B2" s="383"/>
      <c r="C2" s="383"/>
      <c r="D2" s="383"/>
      <c r="E2" s="383"/>
      <c r="F2" s="383"/>
      <c r="G2" s="383"/>
      <c r="H2" s="383"/>
      <c r="I2" s="383"/>
      <c r="J2" s="383"/>
      <c r="K2" s="383"/>
      <c r="L2" s="383"/>
      <c r="M2" s="383"/>
      <c r="N2" s="383"/>
      <c r="O2" s="383"/>
      <c r="P2" s="383"/>
      <c r="Q2" s="383"/>
      <c r="R2" s="383"/>
      <c r="S2" s="383"/>
      <c r="T2" s="383"/>
      <c r="U2" s="383"/>
      <c r="V2" s="383"/>
      <c r="W2" s="383"/>
      <c r="X2" s="383"/>
      <c r="Y2" s="383"/>
      <c r="Z2" s="383"/>
      <c r="AA2" s="383"/>
      <c r="AB2" s="383"/>
      <c r="AC2" s="383"/>
      <c r="AD2" s="383"/>
      <c r="AE2" s="383"/>
      <c r="AF2" s="383"/>
      <c r="AG2" s="383"/>
      <c r="AH2" s="383"/>
      <c r="AI2" s="383"/>
      <c r="AJ2" s="384"/>
      <c r="AK2" s="384"/>
      <c r="AL2" s="384"/>
      <c r="AM2" s="384"/>
      <c r="AN2" s="384"/>
      <c r="AO2" s="384"/>
      <c r="AP2" s="384"/>
      <c r="AQ2" s="384"/>
      <c r="AR2" s="385"/>
      <c r="AS2" s="85"/>
    </row>
    <row r="3" spans="1:51" x14ac:dyDescent="0.35">
      <c r="A3" s="382"/>
      <c r="B3" s="383"/>
      <c r="C3" s="383"/>
      <c r="D3" s="383"/>
      <c r="E3" s="383"/>
      <c r="F3" s="383"/>
      <c r="G3" s="383"/>
      <c r="H3" s="383"/>
      <c r="I3" s="383"/>
      <c r="J3" s="383"/>
      <c r="K3" s="383"/>
      <c r="L3" s="383"/>
      <c r="M3" s="383"/>
      <c r="N3" s="383"/>
      <c r="O3" s="383"/>
      <c r="P3" s="383"/>
      <c r="Q3" s="383"/>
      <c r="R3" s="383"/>
      <c r="S3" s="383"/>
      <c r="T3" s="383"/>
      <c r="U3" s="383"/>
      <c r="V3" s="383"/>
      <c r="W3" s="383"/>
      <c r="X3" s="383"/>
      <c r="Y3" s="383"/>
      <c r="Z3" s="383"/>
      <c r="AA3" s="383"/>
      <c r="AB3" s="383"/>
      <c r="AC3" s="383"/>
      <c r="AD3" s="383"/>
      <c r="AE3" s="383"/>
      <c r="AF3" s="383"/>
      <c r="AG3" s="383"/>
      <c r="AH3" s="383"/>
      <c r="AI3" s="383"/>
      <c r="AJ3" s="384"/>
      <c r="AK3" s="384"/>
      <c r="AL3" s="384"/>
      <c r="AM3" s="384"/>
      <c r="AN3" s="384"/>
      <c r="AO3" s="384"/>
      <c r="AP3" s="384"/>
      <c r="AQ3" s="384"/>
      <c r="AR3" s="385"/>
      <c r="AS3" s="85"/>
    </row>
    <row r="4" spans="1:51" x14ac:dyDescent="0.35">
      <c r="A4" s="365" t="str">
        <f>'Page 11 '!AX6 &amp;" intends to incorporate the following forms into the plan.  All applicable forms should be available for review upon request by the State Tax Commission."</f>
        <v>Gasconade County intends to incorporate the following forms into the plan.  All applicable forms should be available for review upon request by the State Tax Commission.</v>
      </c>
      <c r="B4" s="366"/>
      <c r="C4" s="366"/>
      <c r="D4" s="366"/>
      <c r="E4" s="366"/>
      <c r="F4" s="366"/>
      <c r="G4" s="366"/>
      <c r="H4" s="366"/>
      <c r="I4" s="366"/>
      <c r="J4" s="366"/>
      <c r="K4" s="366"/>
      <c r="L4" s="366"/>
      <c r="M4" s="366"/>
      <c r="N4" s="366"/>
      <c r="O4" s="366"/>
      <c r="P4" s="366"/>
      <c r="Q4" s="366"/>
      <c r="R4" s="366"/>
      <c r="S4" s="366"/>
      <c r="T4" s="366"/>
      <c r="U4" s="366"/>
      <c r="V4" s="366"/>
      <c r="W4" s="366"/>
      <c r="X4" s="366"/>
      <c r="Y4" s="366"/>
      <c r="Z4" s="366"/>
      <c r="AA4" s="366"/>
      <c r="AB4" s="366"/>
      <c r="AC4" s="366"/>
      <c r="AD4" s="366"/>
      <c r="AE4" s="366"/>
      <c r="AF4" s="366"/>
      <c r="AG4" s="366"/>
      <c r="AH4" s="366"/>
      <c r="AI4" s="366"/>
      <c r="AJ4" s="380"/>
      <c r="AK4" s="380"/>
      <c r="AL4" s="380"/>
      <c r="AM4" s="380"/>
      <c r="AN4" s="380"/>
      <c r="AO4" s="380"/>
      <c r="AP4" s="380"/>
      <c r="AQ4" s="380"/>
      <c r="AR4" s="381"/>
      <c r="AS4" s="85"/>
    </row>
    <row r="5" spans="1:51" ht="28.5" customHeight="1" x14ac:dyDescent="0.35">
      <c r="A5" s="365"/>
      <c r="B5" s="366"/>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80"/>
      <c r="AK5" s="380"/>
      <c r="AL5" s="380"/>
      <c r="AM5" s="380"/>
      <c r="AN5" s="380"/>
      <c r="AO5" s="380"/>
      <c r="AP5" s="380"/>
      <c r="AQ5" s="380"/>
      <c r="AR5" s="381"/>
      <c r="AS5" s="85"/>
    </row>
    <row r="6" spans="1:51" s="3" customFormat="1" ht="15.45" x14ac:dyDescent="0.4">
      <c r="A6" s="172"/>
      <c r="B6" s="172"/>
      <c r="C6" s="172"/>
      <c r="D6" s="172"/>
      <c r="E6" s="172"/>
      <c r="F6" s="172"/>
      <c r="G6" s="172"/>
      <c r="H6" s="172"/>
      <c r="I6" s="172"/>
      <c r="J6" s="172"/>
      <c r="K6" s="172"/>
      <c r="L6" s="172"/>
      <c r="M6" s="172"/>
      <c r="N6" s="172"/>
      <c r="O6" s="172"/>
      <c r="P6" s="172"/>
      <c r="Q6" s="172"/>
      <c r="R6" s="172"/>
      <c r="S6" s="172"/>
      <c r="T6" s="172"/>
      <c r="U6" s="172"/>
      <c r="V6" s="173"/>
      <c r="W6" s="174" t="s">
        <v>603</v>
      </c>
      <c r="X6" s="175"/>
      <c r="Y6" s="175"/>
      <c r="Z6" s="175"/>
      <c r="AA6" s="175"/>
      <c r="AB6" s="175"/>
      <c r="AC6" s="175"/>
      <c r="AD6" s="175"/>
      <c r="AE6" s="175"/>
      <c r="AF6" s="175"/>
      <c r="AG6" s="175"/>
      <c r="AH6" s="175"/>
      <c r="AI6" s="175"/>
      <c r="AJ6" s="175"/>
      <c r="AK6" s="175"/>
      <c r="AL6" s="175"/>
      <c r="AM6" s="175"/>
      <c r="AN6" s="175"/>
      <c r="AO6" s="175"/>
      <c r="AP6" s="175"/>
      <c r="AQ6" s="175"/>
      <c r="AR6" s="176"/>
      <c r="AS6" s="85"/>
      <c r="AX6" s="3" t="str">
        <f>'Page 1'!B11</f>
        <v>Gasconade County</v>
      </c>
    </row>
    <row r="7" spans="1:51" s="3" customFormat="1" ht="15.45" x14ac:dyDescent="0.4">
      <c r="A7" s="172"/>
      <c r="B7" s="172"/>
      <c r="C7" s="172"/>
      <c r="D7" s="172"/>
      <c r="E7" s="172"/>
      <c r="F7" s="172"/>
      <c r="G7" s="172"/>
      <c r="H7" s="172"/>
      <c r="I7" s="172"/>
      <c r="J7" s="172"/>
      <c r="K7" s="172"/>
      <c r="L7" s="172"/>
      <c r="M7" s="172"/>
      <c r="N7" s="172"/>
      <c r="O7" s="172"/>
      <c r="P7" s="172"/>
      <c r="Q7" s="172"/>
      <c r="R7" s="172"/>
      <c r="S7" s="172"/>
      <c r="T7" s="172"/>
      <c r="U7" s="172"/>
      <c r="V7" s="173"/>
      <c r="W7" s="177"/>
      <c r="X7" s="175"/>
      <c r="Y7" s="175"/>
      <c r="Z7" s="175"/>
      <c r="AA7" s="175"/>
      <c r="AB7" s="175"/>
      <c r="AC7" s="175"/>
      <c r="AD7" s="175"/>
      <c r="AE7" s="175"/>
      <c r="AF7" s="175"/>
      <c r="AG7" s="175"/>
      <c r="AH7" s="175"/>
      <c r="AI7" s="175"/>
      <c r="AJ7" s="175"/>
      <c r="AK7" s="175"/>
      <c r="AL7" s="175"/>
      <c r="AM7" s="175"/>
      <c r="AN7" s="175"/>
      <c r="AO7" s="175"/>
      <c r="AP7" s="175"/>
      <c r="AQ7" s="175"/>
      <c r="AR7" s="176"/>
      <c r="AS7" s="85"/>
    </row>
    <row r="8" spans="1:51" s="3" customFormat="1" ht="6.75" customHeight="1" x14ac:dyDescent="0.4">
      <c r="A8" s="386" t="s">
        <v>617</v>
      </c>
      <c r="B8" s="387"/>
      <c r="C8" s="390" t="s">
        <v>1017</v>
      </c>
      <c r="D8" s="391"/>
      <c r="E8" s="391"/>
      <c r="F8" s="391"/>
      <c r="G8" s="391"/>
      <c r="H8" s="391"/>
      <c r="I8" s="391"/>
      <c r="J8" s="391"/>
      <c r="K8" s="391"/>
      <c r="L8" s="391"/>
      <c r="M8" s="391"/>
      <c r="N8" s="391"/>
      <c r="O8" s="391"/>
      <c r="P8" s="391"/>
      <c r="Q8" s="391"/>
      <c r="R8" s="391"/>
      <c r="S8" s="391"/>
      <c r="T8" s="391"/>
      <c r="U8" s="391"/>
      <c r="V8" s="392"/>
      <c r="W8" s="356" t="s">
        <v>1126</v>
      </c>
      <c r="X8" s="357"/>
      <c r="Y8" s="357"/>
      <c r="Z8" s="357"/>
      <c r="AA8" s="357"/>
      <c r="AB8" s="357"/>
      <c r="AC8" s="357"/>
      <c r="AD8" s="357"/>
      <c r="AE8" s="357"/>
      <c r="AF8" s="357"/>
      <c r="AG8" s="357"/>
      <c r="AH8" s="357"/>
      <c r="AI8" s="357"/>
      <c r="AJ8" s="357"/>
      <c r="AK8" s="357"/>
      <c r="AL8" s="357"/>
      <c r="AM8" s="357"/>
      <c r="AN8" s="357"/>
      <c r="AO8" s="357"/>
      <c r="AP8" s="357"/>
      <c r="AQ8" s="357"/>
      <c r="AR8" s="357"/>
      <c r="AS8" s="85"/>
    </row>
    <row r="9" spans="1:51" s="3" customFormat="1" ht="15.45" x14ac:dyDescent="0.4">
      <c r="A9" s="388"/>
      <c r="B9" s="389"/>
      <c r="C9" s="393"/>
      <c r="D9" s="394"/>
      <c r="E9" s="394"/>
      <c r="F9" s="394"/>
      <c r="G9" s="394"/>
      <c r="H9" s="394"/>
      <c r="I9" s="394"/>
      <c r="J9" s="394"/>
      <c r="K9" s="394"/>
      <c r="L9" s="394"/>
      <c r="M9" s="394"/>
      <c r="N9" s="394"/>
      <c r="O9" s="394"/>
      <c r="P9" s="394"/>
      <c r="Q9" s="394"/>
      <c r="R9" s="394"/>
      <c r="S9" s="394"/>
      <c r="T9" s="394"/>
      <c r="U9" s="394"/>
      <c r="V9" s="395"/>
      <c r="W9" s="358"/>
      <c r="X9" s="358"/>
      <c r="Y9" s="358"/>
      <c r="Z9" s="358"/>
      <c r="AA9" s="358"/>
      <c r="AB9" s="358"/>
      <c r="AC9" s="358"/>
      <c r="AD9" s="358"/>
      <c r="AE9" s="358"/>
      <c r="AF9" s="358"/>
      <c r="AG9" s="358"/>
      <c r="AH9" s="358"/>
      <c r="AI9" s="358"/>
      <c r="AJ9" s="358"/>
      <c r="AK9" s="358"/>
      <c r="AL9" s="358"/>
      <c r="AM9" s="358"/>
      <c r="AN9" s="358"/>
      <c r="AO9" s="358"/>
      <c r="AP9" s="358"/>
      <c r="AQ9" s="358"/>
      <c r="AR9" s="358"/>
      <c r="AS9" s="85"/>
      <c r="AW9" s="3" t="str">
        <f>'Page 1'!B6</f>
        <v>2026-2027</v>
      </c>
      <c r="AX9" s="3" t="str">
        <f>LEFT(AW9,4)</f>
        <v>2026</v>
      </c>
      <c r="AY9" s="3" t="str">
        <f>RIGHT(AW9,4)</f>
        <v>2027</v>
      </c>
    </row>
    <row r="10" spans="1:51" ht="6.75" customHeight="1" x14ac:dyDescent="0.35">
      <c r="A10" s="396" t="s">
        <v>618</v>
      </c>
      <c r="B10" s="397"/>
      <c r="C10" s="399" t="s">
        <v>1124</v>
      </c>
      <c r="D10" s="400"/>
      <c r="E10" s="400"/>
      <c r="F10" s="400"/>
      <c r="G10" s="400"/>
      <c r="H10" s="400"/>
      <c r="I10" s="400"/>
      <c r="J10" s="400"/>
      <c r="K10" s="400"/>
      <c r="L10" s="400"/>
      <c r="M10" s="400"/>
      <c r="N10" s="400"/>
      <c r="O10" s="400"/>
      <c r="P10" s="400"/>
      <c r="Q10" s="400"/>
      <c r="R10" s="400"/>
      <c r="S10" s="400"/>
      <c r="T10" s="400"/>
      <c r="U10" s="400"/>
      <c r="V10" s="400"/>
      <c r="W10" s="356" t="s">
        <v>1126</v>
      </c>
      <c r="X10" s="357"/>
      <c r="Y10" s="357"/>
      <c r="Z10" s="357"/>
      <c r="AA10" s="357"/>
      <c r="AB10" s="357"/>
      <c r="AC10" s="357"/>
      <c r="AD10" s="357"/>
      <c r="AE10" s="357"/>
      <c r="AF10" s="357"/>
      <c r="AG10" s="357"/>
      <c r="AH10" s="357"/>
      <c r="AI10" s="357"/>
      <c r="AJ10" s="357"/>
      <c r="AK10" s="357"/>
      <c r="AL10" s="357"/>
      <c r="AM10" s="357"/>
      <c r="AN10" s="357"/>
      <c r="AO10" s="357"/>
      <c r="AP10" s="357"/>
      <c r="AQ10" s="357"/>
      <c r="AR10" s="357"/>
      <c r="AS10" s="85"/>
    </row>
    <row r="11" spans="1:51" x14ac:dyDescent="0.35">
      <c r="A11" s="398"/>
      <c r="B11" s="398"/>
      <c r="C11" s="401"/>
      <c r="D11" s="401"/>
      <c r="E11" s="401"/>
      <c r="F11" s="401"/>
      <c r="G11" s="401"/>
      <c r="H11" s="401"/>
      <c r="I11" s="401"/>
      <c r="J11" s="401"/>
      <c r="K11" s="401"/>
      <c r="L11" s="401"/>
      <c r="M11" s="401"/>
      <c r="N11" s="401"/>
      <c r="O11" s="401"/>
      <c r="P11" s="401"/>
      <c r="Q11" s="401"/>
      <c r="R11" s="401"/>
      <c r="S11" s="401"/>
      <c r="T11" s="401"/>
      <c r="U11" s="401"/>
      <c r="V11" s="401"/>
      <c r="W11" s="358"/>
      <c r="X11" s="358"/>
      <c r="Y11" s="358"/>
      <c r="Z11" s="358"/>
      <c r="AA11" s="358"/>
      <c r="AB11" s="358"/>
      <c r="AC11" s="358"/>
      <c r="AD11" s="358"/>
      <c r="AE11" s="358"/>
      <c r="AF11" s="358"/>
      <c r="AG11" s="358"/>
      <c r="AH11" s="358"/>
      <c r="AI11" s="358"/>
      <c r="AJ11" s="358"/>
      <c r="AK11" s="358"/>
      <c r="AL11" s="358"/>
      <c r="AM11" s="358"/>
      <c r="AN11" s="358"/>
      <c r="AO11" s="358"/>
      <c r="AP11" s="358"/>
      <c r="AQ11" s="358"/>
      <c r="AR11" s="358"/>
      <c r="AS11" s="85"/>
    </row>
    <row r="12" spans="1:51" ht="6.75" customHeight="1" x14ac:dyDescent="0.35">
      <c r="A12" s="396" t="s">
        <v>619</v>
      </c>
      <c r="B12" s="397"/>
      <c r="C12" s="399" t="s">
        <v>620</v>
      </c>
      <c r="D12" s="400"/>
      <c r="E12" s="400"/>
      <c r="F12" s="400"/>
      <c r="G12" s="400"/>
      <c r="H12" s="400"/>
      <c r="I12" s="400"/>
      <c r="J12" s="400"/>
      <c r="K12" s="400"/>
      <c r="L12" s="400"/>
      <c r="M12" s="400"/>
      <c r="N12" s="400"/>
      <c r="O12" s="400"/>
      <c r="P12" s="400"/>
      <c r="Q12" s="400"/>
      <c r="R12" s="400"/>
      <c r="S12" s="400"/>
      <c r="T12" s="400"/>
      <c r="U12" s="400"/>
      <c r="V12" s="400"/>
      <c r="W12" s="356" t="s">
        <v>1126</v>
      </c>
      <c r="X12" s="357"/>
      <c r="Y12" s="357"/>
      <c r="Z12" s="357"/>
      <c r="AA12" s="357"/>
      <c r="AB12" s="357"/>
      <c r="AC12" s="357"/>
      <c r="AD12" s="357"/>
      <c r="AE12" s="357"/>
      <c r="AF12" s="357"/>
      <c r="AG12" s="357"/>
      <c r="AH12" s="357"/>
      <c r="AI12" s="357"/>
      <c r="AJ12" s="357"/>
      <c r="AK12" s="357"/>
      <c r="AL12" s="357"/>
      <c r="AM12" s="357"/>
      <c r="AN12" s="357"/>
      <c r="AO12" s="357"/>
      <c r="AP12" s="357"/>
      <c r="AQ12" s="357"/>
      <c r="AR12" s="357"/>
      <c r="AS12" s="85"/>
    </row>
    <row r="13" spans="1:51" x14ac:dyDescent="0.35">
      <c r="A13" s="398"/>
      <c r="B13" s="398"/>
      <c r="C13" s="401"/>
      <c r="D13" s="401"/>
      <c r="E13" s="401"/>
      <c r="F13" s="401"/>
      <c r="G13" s="401"/>
      <c r="H13" s="401"/>
      <c r="I13" s="401"/>
      <c r="J13" s="401"/>
      <c r="K13" s="401"/>
      <c r="L13" s="401"/>
      <c r="M13" s="401"/>
      <c r="N13" s="401"/>
      <c r="O13" s="401"/>
      <c r="P13" s="401"/>
      <c r="Q13" s="401"/>
      <c r="R13" s="401"/>
      <c r="S13" s="401"/>
      <c r="T13" s="401"/>
      <c r="U13" s="401"/>
      <c r="V13" s="401"/>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85"/>
    </row>
    <row r="14" spans="1:51" ht="6.75" customHeight="1" x14ac:dyDescent="0.35">
      <c r="A14" s="396" t="s">
        <v>621</v>
      </c>
      <c r="B14" s="397"/>
      <c r="C14" s="399" t="s">
        <v>1008</v>
      </c>
      <c r="D14" s="400"/>
      <c r="E14" s="400"/>
      <c r="F14" s="400"/>
      <c r="G14" s="400"/>
      <c r="H14" s="400"/>
      <c r="I14" s="400"/>
      <c r="J14" s="400"/>
      <c r="K14" s="400"/>
      <c r="L14" s="400"/>
      <c r="M14" s="400"/>
      <c r="N14" s="400"/>
      <c r="O14" s="400"/>
      <c r="P14" s="400"/>
      <c r="Q14" s="400"/>
      <c r="R14" s="400"/>
      <c r="S14" s="400"/>
      <c r="T14" s="400"/>
      <c r="U14" s="400"/>
      <c r="V14" s="400"/>
      <c r="W14" s="356" t="s">
        <v>1126</v>
      </c>
      <c r="X14" s="357"/>
      <c r="Y14" s="357"/>
      <c r="Z14" s="357"/>
      <c r="AA14" s="357"/>
      <c r="AB14" s="357"/>
      <c r="AC14" s="357"/>
      <c r="AD14" s="357"/>
      <c r="AE14" s="357"/>
      <c r="AF14" s="357"/>
      <c r="AG14" s="357"/>
      <c r="AH14" s="357"/>
      <c r="AI14" s="357"/>
      <c r="AJ14" s="357"/>
      <c r="AK14" s="357"/>
      <c r="AL14" s="357"/>
      <c r="AM14" s="357"/>
      <c r="AN14" s="357"/>
      <c r="AO14" s="357"/>
      <c r="AP14" s="357"/>
      <c r="AQ14" s="357"/>
      <c r="AR14" s="357"/>
      <c r="AS14" s="85"/>
    </row>
    <row r="15" spans="1:51" x14ac:dyDescent="0.35">
      <c r="A15" s="398"/>
      <c r="B15" s="398"/>
      <c r="C15" s="401"/>
      <c r="D15" s="401"/>
      <c r="E15" s="401"/>
      <c r="F15" s="401"/>
      <c r="G15" s="401"/>
      <c r="H15" s="401"/>
      <c r="I15" s="401"/>
      <c r="J15" s="401"/>
      <c r="K15" s="401"/>
      <c r="L15" s="401"/>
      <c r="M15" s="401"/>
      <c r="N15" s="401"/>
      <c r="O15" s="401"/>
      <c r="P15" s="401"/>
      <c r="Q15" s="401"/>
      <c r="R15" s="401"/>
      <c r="S15" s="401"/>
      <c r="T15" s="401"/>
      <c r="U15" s="401"/>
      <c r="V15" s="401"/>
      <c r="W15" s="358"/>
      <c r="X15" s="358"/>
      <c r="Y15" s="358"/>
      <c r="Z15" s="358"/>
      <c r="AA15" s="358"/>
      <c r="AB15" s="358"/>
      <c r="AC15" s="358"/>
      <c r="AD15" s="358"/>
      <c r="AE15" s="358"/>
      <c r="AF15" s="358"/>
      <c r="AG15" s="358"/>
      <c r="AH15" s="358"/>
      <c r="AI15" s="358"/>
      <c r="AJ15" s="358"/>
      <c r="AK15" s="358"/>
      <c r="AL15" s="358"/>
      <c r="AM15" s="358"/>
      <c r="AN15" s="358"/>
      <c r="AO15" s="358"/>
      <c r="AP15" s="358"/>
      <c r="AQ15" s="358"/>
      <c r="AR15" s="358"/>
      <c r="AS15" s="85"/>
    </row>
    <row r="16" spans="1:51" ht="6.75" customHeight="1" x14ac:dyDescent="0.35">
      <c r="A16" s="396" t="s">
        <v>622</v>
      </c>
      <c r="B16" s="397"/>
      <c r="C16" s="399" t="s">
        <v>630</v>
      </c>
      <c r="D16" s="400"/>
      <c r="E16" s="400"/>
      <c r="F16" s="400"/>
      <c r="G16" s="400"/>
      <c r="H16" s="400"/>
      <c r="I16" s="400"/>
      <c r="J16" s="400"/>
      <c r="K16" s="400"/>
      <c r="L16" s="400"/>
      <c r="M16" s="400"/>
      <c r="N16" s="400"/>
      <c r="O16" s="400"/>
      <c r="P16" s="400"/>
      <c r="Q16" s="400"/>
      <c r="R16" s="400"/>
      <c r="S16" s="400"/>
      <c r="T16" s="400"/>
      <c r="U16" s="400"/>
      <c r="V16" s="400"/>
      <c r="W16" s="356" t="s">
        <v>1126</v>
      </c>
      <c r="X16" s="357"/>
      <c r="Y16" s="357"/>
      <c r="Z16" s="357"/>
      <c r="AA16" s="357"/>
      <c r="AB16" s="357"/>
      <c r="AC16" s="357"/>
      <c r="AD16" s="357"/>
      <c r="AE16" s="357"/>
      <c r="AF16" s="357"/>
      <c r="AG16" s="357"/>
      <c r="AH16" s="357"/>
      <c r="AI16" s="357"/>
      <c r="AJ16" s="357"/>
      <c r="AK16" s="357"/>
      <c r="AL16" s="357"/>
      <c r="AM16" s="357"/>
      <c r="AN16" s="357"/>
      <c r="AO16" s="357"/>
      <c r="AP16" s="357"/>
      <c r="AQ16" s="357"/>
      <c r="AR16" s="357"/>
      <c r="AS16" s="85"/>
    </row>
    <row r="17" spans="1:45" x14ac:dyDescent="0.35">
      <c r="A17" s="398"/>
      <c r="B17" s="398"/>
      <c r="C17" s="401"/>
      <c r="D17" s="401"/>
      <c r="E17" s="401"/>
      <c r="F17" s="401"/>
      <c r="G17" s="401"/>
      <c r="H17" s="401"/>
      <c r="I17" s="401"/>
      <c r="J17" s="401"/>
      <c r="K17" s="401"/>
      <c r="L17" s="401"/>
      <c r="M17" s="401"/>
      <c r="N17" s="401"/>
      <c r="O17" s="401"/>
      <c r="P17" s="401"/>
      <c r="Q17" s="401"/>
      <c r="R17" s="401"/>
      <c r="S17" s="401"/>
      <c r="T17" s="401"/>
      <c r="U17" s="401"/>
      <c r="V17" s="401"/>
      <c r="W17" s="358"/>
      <c r="X17" s="358"/>
      <c r="Y17" s="358"/>
      <c r="Z17" s="358"/>
      <c r="AA17" s="358"/>
      <c r="AB17" s="358"/>
      <c r="AC17" s="358"/>
      <c r="AD17" s="358"/>
      <c r="AE17" s="358"/>
      <c r="AF17" s="358"/>
      <c r="AG17" s="358"/>
      <c r="AH17" s="358"/>
      <c r="AI17" s="358"/>
      <c r="AJ17" s="358"/>
      <c r="AK17" s="358"/>
      <c r="AL17" s="358"/>
      <c r="AM17" s="358"/>
      <c r="AN17" s="358"/>
      <c r="AO17" s="358"/>
      <c r="AP17" s="358"/>
      <c r="AQ17" s="358"/>
      <c r="AR17" s="358"/>
      <c r="AS17" s="85"/>
    </row>
    <row r="18" spans="1:45" ht="6.75" customHeight="1" x14ac:dyDescent="0.35">
      <c r="A18" s="396" t="s">
        <v>623</v>
      </c>
      <c r="B18" s="397"/>
      <c r="C18" s="399" t="s">
        <v>631</v>
      </c>
      <c r="D18" s="400"/>
      <c r="E18" s="400"/>
      <c r="F18" s="400"/>
      <c r="G18" s="400"/>
      <c r="H18" s="400"/>
      <c r="I18" s="400"/>
      <c r="J18" s="400"/>
      <c r="K18" s="400"/>
      <c r="L18" s="400"/>
      <c r="M18" s="400"/>
      <c r="N18" s="400"/>
      <c r="O18" s="400"/>
      <c r="P18" s="400"/>
      <c r="Q18" s="400"/>
      <c r="R18" s="400"/>
      <c r="S18" s="400"/>
      <c r="T18" s="400"/>
      <c r="U18" s="400"/>
      <c r="V18" s="400"/>
      <c r="W18" s="356" t="s">
        <v>1126</v>
      </c>
      <c r="X18" s="357"/>
      <c r="Y18" s="357"/>
      <c r="Z18" s="357"/>
      <c r="AA18" s="357"/>
      <c r="AB18" s="357"/>
      <c r="AC18" s="357"/>
      <c r="AD18" s="357"/>
      <c r="AE18" s="357"/>
      <c r="AF18" s="357"/>
      <c r="AG18" s="357"/>
      <c r="AH18" s="357"/>
      <c r="AI18" s="357"/>
      <c r="AJ18" s="357"/>
      <c r="AK18" s="357"/>
      <c r="AL18" s="357"/>
      <c r="AM18" s="357"/>
      <c r="AN18" s="357"/>
      <c r="AO18" s="357"/>
      <c r="AP18" s="357"/>
      <c r="AQ18" s="357"/>
      <c r="AR18" s="357"/>
      <c r="AS18" s="85"/>
    </row>
    <row r="19" spans="1:45" x14ac:dyDescent="0.35">
      <c r="A19" s="398"/>
      <c r="B19" s="398"/>
      <c r="C19" s="401"/>
      <c r="D19" s="401"/>
      <c r="E19" s="401"/>
      <c r="F19" s="401"/>
      <c r="G19" s="401"/>
      <c r="H19" s="401"/>
      <c r="I19" s="401"/>
      <c r="J19" s="401"/>
      <c r="K19" s="401"/>
      <c r="L19" s="401"/>
      <c r="M19" s="401"/>
      <c r="N19" s="401"/>
      <c r="O19" s="401"/>
      <c r="P19" s="401"/>
      <c r="Q19" s="401"/>
      <c r="R19" s="401"/>
      <c r="S19" s="401"/>
      <c r="T19" s="401"/>
      <c r="U19" s="401"/>
      <c r="V19" s="401"/>
      <c r="W19" s="358"/>
      <c r="X19" s="358"/>
      <c r="Y19" s="358"/>
      <c r="Z19" s="358"/>
      <c r="AA19" s="358"/>
      <c r="AB19" s="358"/>
      <c r="AC19" s="358"/>
      <c r="AD19" s="358"/>
      <c r="AE19" s="358"/>
      <c r="AF19" s="358"/>
      <c r="AG19" s="358"/>
      <c r="AH19" s="358"/>
      <c r="AI19" s="358"/>
      <c r="AJ19" s="358"/>
      <c r="AK19" s="358"/>
      <c r="AL19" s="358"/>
      <c r="AM19" s="358"/>
      <c r="AN19" s="358"/>
      <c r="AO19" s="358"/>
      <c r="AP19" s="358"/>
      <c r="AQ19" s="358"/>
      <c r="AR19" s="358"/>
      <c r="AS19" s="85"/>
    </row>
    <row r="20" spans="1:45" ht="6.75" customHeight="1" x14ac:dyDescent="0.35">
      <c r="A20" s="396" t="s">
        <v>624</v>
      </c>
      <c r="B20" s="397"/>
      <c r="C20" s="399" t="s">
        <v>920</v>
      </c>
      <c r="D20" s="400"/>
      <c r="E20" s="400"/>
      <c r="F20" s="400"/>
      <c r="G20" s="400"/>
      <c r="H20" s="400"/>
      <c r="I20" s="400"/>
      <c r="J20" s="400"/>
      <c r="K20" s="400"/>
      <c r="L20" s="400"/>
      <c r="M20" s="400"/>
      <c r="N20" s="400"/>
      <c r="O20" s="400"/>
      <c r="P20" s="400"/>
      <c r="Q20" s="400"/>
      <c r="R20" s="400"/>
      <c r="S20" s="400"/>
      <c r="T20" s="400"/>
      <c r="U20" s="400"/>
      <c r="V20" s="400"/>
      <c r="W20" s="356" t="s">
        <v>1126</v>
      </c>
      <c r="X20" s="357"/>
      <c r="Y20" s="357"/>
      <c r="Z20" s="357"/>
      <c r="AA20" s="357"/>
      <c r="AB20" s="357"/>
      <c r="AC20" s="357"/>
      <c r="AD20" s="357"/>
      <c r="AE20" s="357"/>
      <c r="AF20" s="357"/>
      <c r="AG20" s="357"/>
      <c r="AH20" s="357"/>
      <c r="AI20" s="357"/>
      <c r="AJ20" s="357"/>
      <c r="AK20" s="357"/>
      <c r="AL20" s="357"/>
      <c r="AM20" s="357"/>
      <c r="AN20" s="357"/>
      <c r="AO20" s="357"/>
      <c r="AP20" s="357"/>
      <c r="AQ20" s="357"/>
      <c r="AR20" s="357"/>
      <c r="AS20" s="85"/>
    </row>
    <row r="21" spans="1:45" x14ac:dyDescent="0.35">
      <c r="A21" s="398"/>
      <c r="B21" s="398"/>
      <c r="C21" s="401"/>
      <c r="D21" s="401"/>
      <c r="E21" s="401"/>
      <c r="F21" s="401"/>
      <c r="G21" s="401"/>
      <c r="H21" s="401"/>
      <c r="I21" s="401"/>
      <c r="J21" s="401"/>
      <c r="K21" s="401"/>
      <c r="L21" s="401"/>
      <c r="M21" s="401"/>
      <c r="N21" s="401"/>
      <c r="O21" s="401"/>
      <c r="P21" s="401"/>
      <c r="Q21" s="401"/>
      <c r="R21" s="401"/>
      <c r="S21" s="401"/>
      <c r="T21" s="401"/>
      <c r="U21" s="401"/>
      <c r="V21" s="401"/>
      <c r="W21" s="358"/>
      <c r="X21" s="358"/>
      <c r="Y21" s="358"/>
      <c r="Z21" s="358"/>
      <c r="AA21" s="358"/>
      <c r="AB21" s="358"/>
      <c r="AC21" s="358"/>
      <c r="AD21" s="358"/>
      <c r="AE21" s="358"/>
      <c r="AF21" s="358"/>
      <c r="AG21" s="358"/>
      <c r="AH21" s="358"/>
      <c r="AI21" s="358"/>
      <c r="AJ21" s="358"/>
      <c r="AK21" s="358"/>
      <c r="AL21" s="358"/>
      <c r="AM21" s="358"/>
      <c r="AN21" s="358"/>
      <c r="AO21" s="358"/>
      <c r="AP21" s="358"/>
      <c r="AQ21" s="358"/>
      <c r="AR21" s="358"/>
      <c r="AS21" s="85"/>
    </row>
    <row r="22" spans="1:45" ht="15" customHeight="1" x14ac:dyDescent="0.35">
      <c r="A22" s="396" t="s">
        <v>625</v>
      </c>
      <c r="B22" s="397"/>
      <c r="C22" s="399" t="s">
        <v>919</v>
      </c>
      <c r="D22" s="400"/>
      <c r="E22" s="400"/>
      <c r="F22" s="400"/>
      <c r="G22" s="400"/>
      <c r="H22" s="400"/>
      <c r="I22" s="400"/>
      <c r="J22" s="400"/>
      <c r="K22" s="400"/>
      <c r="L22" s="400"/>
      <c r="M22" s="400"/>
      <c r="N22" s="400"/>
      <c r="O22" s="400"/>
      <c r="P22" s="400"/>
      <c r="Q22" s="400"/>
      <c r="R22" s="400"/>
      <c r="S22" s="400"/>
      <c r="T22" s="400"/>
      <c r="U22" s="400"/>
      <c r="V22" s="400"/>
      <c r="W22" s="356" t="s">
        <v>1126</v>
      </c>
      <c r="X22" s="357"/>
      <c r="Y22" s="357"/>
      <c r="Z22" s="357"/>
      <c r="AA22" s="357"/>
      <c r="AB22" s="357"/>
      <c r="AC22" s="357"/>
      <c r="AD22" s="357"/>
      <c r="AE22" s="357"/>
      <c r="AF22" s="357"/>
      <c r="AG22" s="357"/>
      <c r="AH22" s="357"/>
      <c r="AI22" s="357"/>
      <c r="AJ22" s="357"/>
      <c r="AK22" s="357"/>
      <c r="AL22" s="357"/>
      <c r="AM22" s="357"/>
      <c r="AN22" s="357"/>
      <c r="AO22" s="357"/>
      <c r="AP22" s="357"/>
      <c r="AQ22" s="357"/>
      <c r="AR22" s="357"/>
      <c r="AS22" s="85"/>
    </row>
    <row r="23" spans="1:45" x14ac:dyDescent="0.35">
      <c r="A23" s="398"/>
      <c r="B23" s="398"/>
      <c r="C23" s="401"/>
      <c r="D23" s="401"/>
      <c r="E23" s="401"/>
      <c r="F23" s="401"/>
      <c r="G23" s="401"/>
      <c r="H23" s="401"/>
      <c r="I23" s="401"/>
      <c r="J23" s="401"/>
      <c r="K23" s="401"/>
      <c r="L23" s="401"/>
      <c r="M23" s="401"/>
      <c r="N23" s="401"/>
      <c r="O23" s="401"/>
      <c r="P23" s="401"/>
      <c r="Q23" s="401"/>
      <c r="R23" s="401"/>
      <c r="S23" s="401"/>
      <c r="T23" s="401"/>
      <c r="U23" s="401"/>
      <c r="V23" s="401"/>
      <c r="W23" s="358"/>
      <c r="X23" s="358"/>
      <c r="Y23" s="358"/>
      <c r="Z23" s="358"/>
      <c r="AA23" s="358"/>
      <c r="AB23" s="358"/>
      <c r="AC23" s="358"/>
      <c r="AD23" s="358"/>
      <c r="AE23" s="358"/>
      <c r="AF23" s="358"/>
      <c r="AG23" s="358"/>
      <c r="AH23" s="358"/>
      <c r="AI23" s="358"/>
      <c r="AJ23" s="358"/>
      <c r="AK23" s="358"/>
      <c r="AL23" s="358"/>
      <c r="AM23" s="358"/>
      <c r="AN23" s="358"/>
      <c r="AO23" s="358"/>
      <c r="AP23" s="358"/>
      <c r="AQ23" s="358"/>
      <c r="AR23" s="358"/>
      <c r="AS23" s="85"/>
    </row>
    <row r="24" spans="1:45" ht="6.75" customHeight="1" x14ac:dyDescent="0.35">
      <c r="A24" s="396" t="s">
        <v>613</v>
      </c>
      <c r="B24" s="402"/>
      <c r="C24" s="399" t="s">
        <v>632</v>
      </c>
      <c r="D24" s="400"/>
      <c r="E24" s="400"/>
      <c r="F24" s="400"/>
      <c r="G24" s="400"/>
      <c r="H24" s="400"/>
      <c r="I24" s="400"/>
      <c r="J24" s="400"/>
      <c r="K24" s="400"/>
      <c r="L24" s="400"/>
      <c r="M24" s="400"/>
      <c r="N24" s="400"/>
      <c r="O24" s="400"/>
      <c r="P24" s="400"/>
      <c r="Q24" s="400"/>
      <c r="R24" s="400"/>
      <c r="S24" s="400"/>
      <c r="T24" s="400"/>
      <c r="U24" s="400"/>
      <c r="V24" s="400"/>
      <c r="W24" s="356" t="s">
        <v>1126</v>
      </c>
      <c r="X24" s="357"/>
      <c r="Y24" s="357"/>
      <c r="Z24" s="357"/>
      <c r="AA24" s="357"/>
      <c r="AB24" s="357"/>
      <c r="AC24" s="357"/>
      <c r="AD24" s="357"/>
      <c r="AE24" s="357"/>
      <c r="AF24" s="357"/>
      <c r="AG24" s="357"/>
      <c r="AH24" s="357"/>
      <c r="AI24" s="357"/>
      <c r="AJ24" s="357"/>
      <c r="AK24" s="357"/>
      <c r="AL24" s="357"/>
      <c r="AM24" s="357"/>
      <c r="AN24" s="357"/>
      <c r="AO24" s="357"/>
      <c r="AP24" s="357"/>
      <c r="AQ24" s="357"/>
      <c r="AR24" s="357"/>
      <c r="AS24" s="85"/>
    </row>
    <row r="25" spans="1:45" x14ac:dyDescent="0.35">
      <c r="A25" s="403"/>
      <c r="B25" s="403"/>
      <c r="C25" s="401"/>
      <c r="D25" s="401"/>
      <c r="E25" s="401"/>
      <c r="F25" s="401"/>
      <c r="G25" s="401"/>
      <c r="H25" s="401"/>
      <c r="I25" s="401"/>
      <c r="J25" s="401"/>
      <c r="K25" s="401"/>
      <c r="L25" s="401"/>
      <c r="M25" s="401"/>
      <c r="N25" s="401"/>
      <c r="O25" s="401"/>
      <c r="P25" s="401"/>
      <c r="Q25" s="401"/>
      <c r="R25" s="401"/>
      <c r="S25" s="401"/>
      <c r="T25" s="401"/>
      <c r="U25" s="401"/>
      <c r="V25" s="401"/>
      <c r="W25" s="358"/>
      <c r="X25" s="358"/>
      <c r="Y25" s="358"/>
      <c r="Z25" s="358"/>
      <c r="AA25" s="358"/>
      <c r="AB25" s="358"/>
      <c r="AC25" s="358"/>
      <c r="AD25" s="358"/>
      <c r="AE25" s="358"/>
      <c r="AF25" s="358"/>
      <c r="AG25" s="358"/>
      <c r="AH25" s="358"/>
      <c r="AI25" s="358"/>
      <c r="AJ25" s="358"/>
      <c r="AK25" s="358"/>
      <c r="AL25" s="358"/>
      <c r="AM25" s="358"/>
      <c r="AN25" s="358"/>
      <c r="AO25" s="358"/>
      <c r="AP25" s="358"/>
      <c r="AQ25" s="358"/>
      <c r="AR25" s="358"/>
      <c r="AS25" s="85"/>
    </row>
    <row r="26" spans="1:45" ht="6.75" customHeight="1" x14ac:dyDescent="0.35">
      <c r="A26" s="386" t="s">
        <v>614</v>
      </c>
      <c r="B26" s="404"/>
      <c r="C26" s="390" t="s">
        <v>633</v>
      </c>
      <c r="D26" s="391"/>
      <c r="E26" s="391"/>
      <c r="F26" s="391"/>
      <c r="G26" s="391"/>
      <c r="H26" s="391"/>
      <c r="I26" s="391"/>
      <c r="J26" s="391"/>
      <c r="K26" s="391"/>
      <c r="L26" s="391"/>
      <c r="M26" s="391"/>
      <c r="N26" s="391"/>
      <c r="O26" s="391"/>
      <c r="P26" s="391"/>
      <c r="Q26" s="391"/>
      <c r="R26" s="391"/>
      <c r="S26" s="391"/>
      <c r="T26" s="391"/>
      <c r="U26" s="391"/>
      <c r="V26" s="392"/>
      <c r="W26" s="371" t="s">
        <v>1126</v>
      </c>
      <c r="X26" s="410"/>
      <c r="Y26" s="410"/>
      <c r="Z26" s="410"/>
      <c r="AA26" s="410"/>
      <c r="AB26" s="410"/>
      <c r="AC26" s="410"/>
      <c r="AD26" s="410"/>
      <c r="AE26" s="410"/>
      <c r="AF26" s="410"/>
      <c r="AG26" s="410"/>
      <c r="AH26" s="410"/>
      <c r="AI26" s="410"/>
      <c r="AJ26" s="410"/>
      <c r="AK26" s="410"/>
      <c r="AL26" s="410"/>
      <c r="AM26" s="410"/>
      <c r="AN26" s="410"/>
      <c r="AO26" s="410"/>
      <c r="AP26" s="410"/>
      <c r="AQ26" s="410"/>
      <c r="AR26" s="411"/>
      <c r="AS26" s="85"/>
    </row>
    <row r="27" spans="1:45" x14ac:dyDescent="0.35">
      <c r="A27" s="405"/>
      <c r="B27" s="406"/>
      <c r="C27" s="393"/>
      <c r="D27" s="394"/>
      <c r="E27" s="394"/>
      <c r="F27" s="394"/>
      <c r="G27" s="394"/>
      <c r="H27" s="394"/>
      <c r="I27" s="394"/>
      <c r="J27" s="394"/>
      <c r="K27" s="394"/>
      <c r="L27" s="394"/>
      <c r="M27" s="394"/>
      <c r="N27" s="394"/>
      <c r="O27" s="394"/>
      <c r="P27" s="394"/>
      <c r="Q27" s="394"/>
      <c r="R27" s="394"/>
      <c r="S27" s="394"/>
      <c r="T27" s="394"/>
      <c r="U27" s="394"/>
      <c r="V27" s="395"/>
      <c r="W27" s="412"/>
      <c r="X27" s="413"/>
      <c r="Y27" s="413"/>
      <c r="Z27" s="413"/>
      <c r="AA27" s="413"/>
      <c r="AB27" s="413"/>
      <c r="AC27" s="413"/>
      <c r="AD27" s="413"/>
      <c r="AE27" s="413"/>
      <c r="AF27" s="413"/>
      <c r="AG27" s="413"/>
      <c r="AH27" s="413"/>
      <c r="AI27" s="413"/>
      <c r="AJ27" s="413"/>
      <c r="AK27" s="413"/>
      <c r="AL27" s="413"/>
      <c r="AM27" s="413"/>
      <c r="AN27" s="413"/>
      <c r="AO27" s="413"/>
      <c r="AP27" s="413"/>
      <c r="AQ27" s="413"/>
      <c r="AR27" s="414"/>
      <c r="AS27" s="85"/>
    </row>
    <row r="28" spans="1:45" ht="14.6" x14ac:dyDescent="0.35">
      <c r="A28" s="418"/>
      <c r="B28" s="419"/>
      <c r="C28" s="407"/>
      <c r="D28" s="408"/>
      <c r="E28" s="408"/>
      <c r="F28" s="408"/>
      <c r="G28" s="408"/>
      <c r="H28" s="408"/>
      <c r="I28" s="408"/>
      <c r="J28" s="408"/>
      <c r="K28" s="408"/>
      <c r="L28" s="408"/>
      <c r="M28" s="408"/>
      <c r="N28" s="408"/>
      <c r="O28" s="408"/>
      <c r="P28" s="408"/>
      <c r="Q28" s="408"/>
      <c r="R28" s="408"/>
      <c r="S28" s="408"/>
      <c r="T28" s="408"/>
      <c r="U28" s="408"/>
      <c r="V28" s="409"/>
      <c r="W28" s="415"/>
      <c r="X28" s="416"/>
      <c r="Y28" s="416"/>
      <c r="Z28" s="416"/>
      <c r="AA28" s="416"/>
      <c r="AB28" s="416"/>
      <c r="AC28" s="416"/>
      <c r="AD28" s="416"/>
      <c r="AE28" s="416"/>
      <c r="AF28" s="416"/>
      <c r="AG28" s="416"/>
      <c r="AH28" s="416"/>
      <c r="AI28" s="416"/>
      <c r="AJ28" s="416"/>
      <c r="AK28" s="416"/>
      <c r="AL28" s="416"/>
      <c r="AM28" s="416"/>
      <c r="AN28" s="416"/>
      <c r="AO28" s="416"/>
      <c r="AP28" s="416"/>
      <c r="AQ28" s="416"/>
      <c r="AR28" s="417"/>
      <c r="AS28" s="85"/>
    </row>
    <row r="29" spans="1:45" ht="6.75" customHeight="1" x14ac:dyDescent="0.35">
      <c r="A29" s="396" t="s">
        <v>626</v>
      </c>
      <c r="B29" s="397"/>
      <c r="C29" s="390" t="s">
        <v>634</v>
      </c>
      <c r="D29" s="391"/>
      <c r="E29" s="391"/>
      <c r="F29" s="391"/>
      <c r="G29" s="391"/>
      <c r="H29" s="391"/>
      <c r="I29" s="391"/>
      <c r="J29" s="391"/>
      <c r="K29" s="391"/>
      <c r="L29" s="391"/>
      <c r="M29" s="391"/>
      <c r="N29" s="391"/>
      <c r="O29" s="391"/>
      <c r="P29" s="391"/>
      <c r="Q29" s="391"/>
      <c r="R29" s="391"/>
      <c r="S29" s="391"/>
      <c r="T29" s="391"/>
      <c r="U29" s="391"/>
      <c r="V29" s="392"/>
      <c r="W29" s="371" t="s">
        <v>1126</v>
      </c>
      <c r="X29" s="410"/>
      <c r="Y29" s="410"/>
      <c r="Z29" s="410"/>
      <c r="AA29" s="410"/>
      <c r="AB29" s="410"/>
      <c r="AC29" s="410"/>
      <c r="AD29" s="410"/>
      <c r="AE29" s="410"/>
      <c r="AF29" s="410"/>
      <c r="AG29" s="410"/>
      <c r="AH29" s="410"/>
      <c r="AI29" s="410"/>
      <c r="AJ29" s="410"/>
      <c r="AK29" s="410"/>
      <c r="AL29" s="410"/>
      <c r="AM29" s="410"/>
      <c r="AN29" s="410"/>
      <c r="AO29" s="410"/>
      <c r="AP29" s="410"/>
      <c r="AQ29" s="410"/>
      <c r="AR29" s="411"/>
      <c r="AS29" s="85"/>
    </row>
    <row r="30" spans="1:45" x14ac:dyDescent="0.35">
      <c r="A30" s="420"/>
      <c r="B30" s="420"/>
      <c r="C30" s="393"/>
      <c r="D30" s="394"/>
      <c r="E30" s="394"/>
      <c r="F30" s="394"/>
      <c r="G30" s="394"/>
      <c r="H30" s="394"/>
      <c r="I30" s="394"/>
      <c r="J30" s="394"/>
      <c r="K30" s="394"/>
      <c r="L30" s="394"/>
      <c r="M30" s="394"/>
      <c r="N30" s="394"/>
      <c r="O30" s="394"/>
      <c r="P30" s="394"/>
      <c r="Q30" s="394"/>
      <c r="R30" s="394"/>
      <c r="S30" s="394"/>
      <c r="T30" s="394"/>
      <c r="U30" s="394"/>
      <c r="V30" s="395"/>
      <c r="W30" s="412"/>
      <c r="X30" s="413"/>
      <c r="Y30" s="413"/>
      <c r="Z30" s="413"/>
      <c r="AA30" s="413"/>
      <c r="AB30" s="413"/>
      <c r="AC30" s="413"/>
      <c r="AD30" s="413"/>
      <c r="AE30" s="413"/>
      <c r="AF30" s="413"/>
      <c r="AG30" s="413"/>
      <c r="AH30" s="413"/>
      <c r="AI30" s="413"/>
      <c r="AJ30" s="413"/>
      <c r="AK30" s="413"/>
      <c r="AL30" s="413"/>
      <c r="AM30" s="413"/>
      <c r="AN30" s="413"/>
      <c r="AO30" s="413"/>
      <c r="AP30" s="413"/>
      <c r="AQ30" s="413"/>
      <c r="AR30" s="414"/>
      <c r="AS30" s="85"/>
    </row>
    <row r="31" spans="1:45" ht="14.6" x14ac:dyDescent="0.35">
      <c r="A31" s="421"/>
      <c r="B31" s="422"/>
      <c r="C31" s="407"/>
      <c r="D31" s="408"/>
      <c r="E31" s="408"/>
      <c r="F31" s="408"/>
      <c r="G31" s="408"/>
      <c r="H31" s="408"/>
      <c r="I31" s="408"/>
      <c r="J31" s="408"/>
      <c r="K31" s="408"/>
      <c r="L31" s="408"/>
      <c r="M31" s="408"/>
      <c r="N31" s="408"/>
      <c r="O31" s="408"/>
      <c r="P31" s="408"/>
      <c r="Q31" s="408"/>
      <c r="R31" s="408"/>
      <c r="S31" s="408"/>
      <c r="T31" s="408"/>
      <c r="U31" s="408"/>
      <c r="V31" s="409"/>
      <c r="W31" s="415"/>
      <c r="X31" s="416"/>
      <c r="Y31" s="416"/>
      <c r="Z31" s="416"/>
      <c r="AA31" s="416"/>
      <c r="AB31" s="416"/>
      <c r="AC31" s="416"/>
      <c r="AD31" s="416"/>
      <c r="AE31" s="416"/>
      <c r="AF31" s="416"/>
      <c r="AG31" s="416"/>
      <c r="AH31" s="416"/>
      <c r="AI31" s="416"/>
      <c r="AJ31" s="416"/>
      <c r="AK31" s="416"/>
      <c r="AL31" s="416"/>
      <c r="AM31" s="416"/>
      <c r="AN31" s="416"/>
      <c r="AO31" s="416"/>
      <c r="AP31" s="416"/>
      <c r="AQ31" s="416"/>
      <c r="AR31" s="417"/>
      <c r="AS31" s="85"/>
    </row>
    <row r="32" spans="1:45" ht="6.75" customHeight="1" x14ac:dyDescent="0.35">
      <c r="A32" s="386" t="s">
        <v>627</v>
      </c>
      <c r="B32" s="387"/>
      <c r="C32" s="390" t="s">
        <v>894</v>
      </c>
      <c r="D32" s="391"/>
      <c r="E32" s="391"/>
      <c r="F32" s="391"/>
      <c r="G32" s="391"/>
      <c r="H32" s="391"/>
      <c r="I32" s="391"/>
      <c r="J32" s="391"/>
      <c r="K32" s="391"/>
      <c r="L32" s="391"/>
      <c r="M32" s="391"/>
      <c r="N32" s="391"/>
      <c r="O32" s="391"/>
      <c r="P32" s="391"/>
      <c r="Q32" s="391"/>
      <c r="R32" s="391"/>
      <c r="S32" s="391"/>
      <c r="T32" s="391"/>
      <c r="U32" s="391"/>
      <c r="V32" s="392"/>
      <c r="W32" s="371" t="s">
        <v>1126</v>
      </c>
      <c r="X32" s="410"/>
      <c r="Y32" s="410"/>
      <c r="Z32" s="410"/>
      <c r="AA32" s="410"/>
      <c r="AB32" s="410"/>
      <c r="AC32" s="410"/>
      <c r="AD32" s="410"/>
      <c r="AE32" s="410"/>
      <c r="AF32" s="410"/>
      <c r="AG32" s="410"/>
      <c r="AH32" s="410"/>
      <c r="AI32" s="410"/>
      <c r="AJ32" s="410"/>
      <c r="AK32" s="410"/>
      <c r="AL32" s="410"/>
      <c r="AM32" s="410"/>
      <c r="AN32" s="410"/>
      <c r="AO32" s="410"/>
      <c r="AP32" s="410"/>
      <c r="AQ32" s="410"/>
      <c r="AR32" s="411"/>
      <c r="AS32" s="85"/>
    </row>
    <row r="33" spans="1:45" x14ac:dyDescent="0.35">
      <c r="A33" s="388"/>
      <c r="B33" s="389"/>
      <c r="C33" s="393"/>
      <c r="D33" s="394"/>
      <c r="E33" s="394"/>
      <c r="F33" s="394"/>
      <c r="G33" s="394"/>
      <c r="H33" s="394"/>
      <c r="I33" s="394"/>
      <c r="J33" s="394"/>
      <c r="K33" s="394"/>
      <c r="L33" s="394"/>
      <c r="M33" s="394"/>
      <c r="N33" s="394"/>
      <c r="O33" s="394"/>
      <c r="P33" s="394"/>
      <c r="Q33" s="394"/>
      <c r="R33" s="394"/>
      <c r="S33" s="394"/>
      <c r="T33" s="394"/>
      <c r="U33" s="394"/>
      <c r="V33" s="395"/>
      <c r="W33" s="412"/>
      <c r="X33" s="413"/>
      <c r="Y33" s="413"/>
      <c r="Z33" s="413"/>
      <c r="AA33" s="413"/>
      <c r="AB33" s="413"/>
      <c r="AC33" s="413"/>
      <c r="AD33" s="413"/>
      <c r="AE33" s="413"/>
      <c r="AF33" s="413"/>
      <c r="AG33" s="413"/>
      <c r="AH33" s="413"/>
      <c r="AI33" s="413"/>
      <c r="AJ33" s="413"/>
      <c r="AK33" s="413"/>
      <c r="AL33" s="413"/>
      <c r="AM33" s="413"/>
      <c r="AN33" s="413"/>
      <c r="AO33" s="413"/>
      <c r="AP33" s="413"/>
      <c r="AQ33" s="413"/>
      <c r="AR33" s="414"/>
      <c r="AS33" s="85"/>
    </row>
    <row r="34" spans="1:45" x14ac:dyDescent="0.35">
      <c r="A34" s="418"/>
      <c r="B34" s="419"/>
      <c r="C34" s="407"/>
      <c r="D34" s="408"/>
      <c r="E34" s="408"/>
      <c r="F34" s="408"/>
      <c r="G34" s="408"/>
      <c r="H34" s="408"/>
      <c r="I34" s="408"/>
      <c r="J34" s="408"/>
      <c r="K34" s="408"/>
      <c r="L34" s="408"/>
      <c r="M34" s="408"/>
      <c r="N34" s="408"/>
      <c r="O34" s="408"/>
      <c r="P34" s="408"/>
      <c r="Q34" s="408"/>
      <c r="R34" s="408"/>
      <c r="S34" s="408"/>
      <c r="T34" s="408"/>
      <c r="U34" s="408"/>
      <c r="V34" s="409"/>
      <c r="W34" s="415"/>
      <c r="X34" s="416"/>
      <c r="Y34" s="416"/>
      <c r="Z34" s="416"/>
      <c r="AA34" s="416"/>
      <c r="AB34" s="416"/>
      <c r="AC34" s="416"/>
      <c r="AD34" s="416"/>
      <c r="AE34" s="416"/>
      <c r="AF34" s="416"/>
      <c r="AG34" s="416"/>
      <c r="AH34" s="416"/>
      <c r="AI34" s="416"/>
      <c r="AJ34" s="416"/>
      <c r="AK34" s="416"/>
      <c r="AL34" s="416"/>
      <c r="AM34" s="416"/>
      <c r="AN34" s="416"/>
      <c r="AO34" s="416"/>
      <c r="AP34" s="416"/>
      <c r="AQ34" s="416"/>
      <c r="AR34" s="417"/>
      <c r="AS34" s="85"/>
    </row>
    <row r="35" spans="1:45" ht="6.75" customHeight="1" x14ac:dyDescent="0.35">
      <c r="A35" s="396" t="s">
        <v>628</v>
      </c>
      <c r="B35" s="397"/>
      <c r="C35" s="399" t="s">
        <v>893</v>
      </c>
      <c r="D35" s="400"/>
      <c r="E35" s="400"/>
      <c r="F35" s="400"/>
      <c r="G35" s="400"/>
      <c r="H35" s="400"/>
      <c r="I35" s="400"/>
      <c r="J35" s="400"/>
      <c r="K35" s="400"/>
      <c r="L35" s="400"/>
      <c r="M35" s="400"/>
      <c r="N35" s="400"/>
      <c r="O35" s="400"/>
      <c r="P35" s="400"/>
      <c r="Q35" s="400"/>
      <c r="R35" s="400"/>
      <c r="S35" s="400"/>
      <c r="T35" s="400"/>
      <c r="U35" s="400"/>
      <c r="V35" s="400"/>
      <c r="W35" s="356" t="s">
        <v>1126</v>
      </c>
      <c r="X35" s="357"/>
      <c r="Y35" s="357"/>
      <c r="Z35" s="357"/>
      <c r="AA35" s="357"/>
      <c r="AB35" s="357"/>
      <c r="AC35" s="357"/>
      <c r="AD35" s="357"/>
      <c r="AE35" s="357"/>
      <c r="AF35" s="357"/>
      <c r="AG35" s="357"/>
      <c r="AH35" s="357"/>
      <c r="AI35" s="357"/>
      <c r="AJ35" s="357"/>
      <c r="AK35" s="357"/>
      <c r="AL35" s="357"/>
      <c r="AM35" s="357"/>
      <c r="AN35" s="357"/>
      <c r="AO35" s="357"/>
      <c r="AP35" s="357"/>
      <c r="AQ35" s="357"/>
      <c r="AR35" s="357"/>
      <c r="AS35" s="85"/>
    </row>
    <row r="36" spans="1:45" ht="18.75" customHeight="1" x14ac:dyDescent="0.35">
      <c r="A36" s="398"/>
      <c r="B36" s="398"/>
      <c r="C36" s="401"/>
      <c r="D36" s="401"/>
      <c r="E36" s="401"/>
      <c r="F36" s="401"/>
      <c r="G36" s="401"/>
      <c r="H36" s="401"/>
      <c r="I36" s="401"/>
      <c r="J36" s="401"/>
      <c r="K36" s="401"/>
      <c r="L36" s="401"/>
      <c r="M36" s="401"/>
      <c r="N36" s="401"/>
      <c r="O36" s="401"/>
      <c r="P36" s="401"/>
      <c r="Q36" s="401"/>
      <c r="R36" s="401"/>
      <c r="S36" s="401"/>
      <c r="T36" s="401"/>
      <c r="U36" s="401"/>
      <c r="V36" s="401"/>
      <c r="W36" s="358"/>
      <c r="X36" s="358"/>
      <c r="Y36" s="358"/>
      <c r="Z36" s="358"/>
      <c r="AA36" s="358"/>
      <c r="AB36" s="358"/>
      <c r="AC36" s="358"/>
      <c r="AD36" s="358"/>
      <c r="AE36" s="358"/>
      <c r="AF36" s="358"/>
      <c r="AG36" s="358"/>
      <c r="AH36" s="358"/>
      <c r="AI36" s="358"/>
      <c r="AJ36" s="358"/>
      <c r="AK36" s="358"/>
      <c r="AL36" s="358"/>
      <c r="AM36" s="358"/>
      <c r="AN36" s="358"/>
      <c r="AO36" s="358"/>
      <c r="AP36" s="358"/>
      <c r="AQ36" s="358"/>
      <c r="AR36" s="358"/>
      <c r="AS36" s="85"/>
    </row>
    <row r="37" spans="1:45" ht="6.75" customHeight="1" x14ac:dyDescent="0.35">
      <c r="A37" s="396" t="s">
        <v>629</v>
      </c>
      <c r="B37" s="397"/>
      <c r="C37" s="399" t="s">
        <v>635</v>
      </c>
      <c r="D37" s="400"/>
      <c r="E37" s="400"/>
      <c r="F37" s="400"/>
      <c r="G37" s="400"/>
      <c r="H37" s="400"/>
      <c r="I37" s="400"/>
      <c r="J37" s="400"/>
      <c r="K37" s="400"/>
      <c r="L37" s="400"/>
      <c r="M37" s="400"/>
      <c r="N37" s="400"/>
      <c r="O37" s="400"/>
      <c r="P37" s="400"/>
      <c r="Q37" s="400"/>
      <c r="R37" s="400"/>
      <c r="S37" s="400"/>
      <c r="T37" s="400"/>
      <c r="U37" s="400"/>
      <c r="V37" s="400"/>
      <c r="W37" s="356" t="s">
        <v>1126</v>
      </c>
      <c r="X37" s="357"/>
      <c r="Y37" s="357"/>
      <c r="Z37" s="357"/>
      <c r="AA37" s="357"/>
      <c r="AB37" s="357"/>
      <c r="AC37" s="357"/>
      <c r="AD37" s="357"/>
      <c r="AE37" s="357"/>
      <c r="AF37" s="357"/>
      <c r="AG37" s="357"/>
      <c r="AH37" s="357"/>
      <c r="AI37" s="357"/>
      <c r="AJ37" s="357"/>
      <c r="AK37" s="357"/>
      <c r="AL37" s="357"/>
      <c r="AM37" s="357"/>
      <c r="AN37" s="357"/>
      <c r="AO37" s="357"/>
      <c r="AP37" s="357"/>
      <c r="AQ37" s="357"/>
      <c r="AR37" s="357"/>
      <c r="AS37" s="85"/>
    </row>
    <row r="38" spans="1:45" ht="25.5" customHeight="1" x14ac:dyDescent="0.35">
      <c r="A38" s="398"/>
      <c r="B38" s="398"/>
      <c r="C38" s="401"/>
      <c r="D38" s="401"/>
      <c r="E38" s="401"/>
      <c r="F38" s="401"/>
      <c r="G38" s="401"/>
      <c r="H38" s="401"/>
      <c r="I38" s="401"/>
      <c r="J38" s="401"/>
      <c r="K38" s="401"/>
      <c r="L38" s="401"/>
      <c r="M38" s="401"/>
      <c r="N38" s="401"/>
      <c r="O38" s="401"/>
      <c r="P38" s="401"/>
      <c r="Q38" s="401"/>
      <c r="R38" s="401"/>
      <c r="S38" s="401"/>
      <c r="T38" s="401"/>
      <c r="U38" s="401"/>
      <c r="V38" s="401"/>
      <c r="W38" s="358"/>
      <c r="X38" s="358"/>
      <c r="Y38" s="358"/>
      <c r="Z38" s="358"/>
      <c r="AA38" s="358"/>
      <c r="AB38" s="358"/>
      <c r="AC38" s="358"/>
      <c r="AD38" s="358"/>
      <c r="AE38" s="358"/>
      <c r="AF38" s="358"/>
      <c r="AG38" s="358"/>
      <c r="AH38" s="358"/>
      <c r="AI38" s="358"/>
      <c r="AJ38" s="358"/>
      <c r="AK38" s="358"/>
      <c r="AL38" s="358"/>
      <c r="AM38" s="358"/>
      <c r="AN38" s="358"/>
      <c r="AO38" s="358"/>
      <c r="AP38" s="358"/>
      <c r="AQ38" s="358"/>
      <c r="AR38" s="358"/>
      <c r="AS38" s="85"/>
    </row>
    <row r="39" spans="1:45" x14ac:dyDescent="0.35">
      <c r="A39" s="430" t="s">
        <v>892</v>
      </c>
      <c r="B39" s="338"/>
      <c r="C39" s="338"/>
      <c r="D39" s="338"/>
      <c r="E39" s="338"/>
      <c r="F39" s="338"/>
      <c r="G39" s="338"/>
      <c r="H39" s="338"/>
      <c r="I39" s="338"/>
      <c r="J39" s="338"/>
      <c r="K39" s="338"/>
      <c r="L39" s="338"/>
      <c r="M39" s="338"/>
      <c r="N39" s="338"/>
      <c r="O39" s="338"/>
      <c r="P39" s="338"/>
      <c r="Q39" s="338"/>
      <c r="R39" s="338"/>
      <c r="S39" s="338"/>
      <c r="T39" s="338"/>
      <c r="U39" s="338"/>
      <c r="V39" s="338"/>
      <c r="W39" s="338"/>
      <c r="X39" s="338"/>
      <c r="Y39" s="338"/>
      <c r="Z39" s="338"/>
      <c r="AA39" s="338"/>
      <c r="AB39" s="338"/>
      <c r="AC39" s="338"/>
      <c r="AD39" s="338"/>
      <c r="AE39" s="338"/>
      <c r="AF39" s="338"/>
      <c r="AG39" s="338"/>
      <c r="AH39" s="338"/>
      <c r="AI39" s="338"/>
      <c r="AJ39" s="338"/>
      <c r="AK39" s="338"/>
      <c r="AL39" s="338"/>
      <c r="AM39" s="338"/>
      <c r="AN39" s="338"/>
      <c r="AO39" s="338"/>
      <c r="AP39" s="338"/>
      <c r="AQ39" s="338"/>
      <c r="AR39" s="339"/>
      <c r="AS39" s="85"/>
    </row>
    <row r="40" spans="1:45" x14ac:dyDescent="0.35">
      <c r="A40" s="431"/>
      <c r="B40" s="214"/>
      <c r="C40" s="214"/>
      <c r="D40" s="214"/>
      <c r="E40" s="214"/>
      <c r="F40" s="214"/>
      <c r="G40" s="214"/>
      <c r="H40" s="214"/>
      <c r="I40" s="214"/>
      <c r="J40" s="214"/>
      <c r="K40" s="214"/>
      <c r="L40" s="214"/>
      <c r="M40" s="214"/>
      <c r="N40" s="214"/>
      <c r="O40" s="214"/>
      <c r="P40" s="214"/>
      <c r="Q40" s="214"/>
      <c r="R40" s="214"/>
      <c r="S40" s="214"/>
      <c r="T40" s="214"/>
      <c r="U40" s="214"/>
      <c r="V40" s="214"/>
      <c r="W40" s="214"/>
      <c r="X40" s="214"/>
      <c r="Y40" s="214"/>
      <c r="Z40" s="214"/>
      <c r="AA40" s="214"/>
      <c r="AB40" s="214"/>
      <c r="AC40" s="214"/>
      <c r="AD40" s="214"/>
      <c r="AE40" s="214"/>
      <c r="AF40" s="214"/>
      <c r="AG40" s="214"/>
      <c r="AH40" s="214"/>
      <c r="AI40" s="214"/>
      <c r="AJ40" s="214"/>
      <c r="AK40" s="214"/>
      <c r="AL40" s="214"/>
      <c r="AM40" s="214"/>
      <c r="AN40" s="214"/>
      <c r="AO40" s="214"/>
      <c r="AP40" s="214"/>
      <c r="AQ40" s="214"/>
      <c r="AR40" s="432"/>
      <c r="AS40" s="85"/>
    </row>
    <row r="41" spans="1:45" ht="6.75" customHeight="1" x14ac:dyDescent="0.35">
      <c r="A41" s="423" t="s">
        <v>636</v>
      </c>
      <c r="B41" s="424"/>
      <c r="C41" s="426"/>
      <c r="D41" s="427"/>
      <c r="E41" s="427"/>
      <c r="F41" s="427"/>
      <c r="G41" s="427"/>
      <c r="H41" s="427"/>
      <c r="I41" s="427"/>
      <c r="J41" s="427"/>
      <c r="K41" s="427"/>
      <c r="L41" s="427"/>
      <c r="M41" s="427"/>
      <c r="N41" s="427"/>
      <c r="O41" s="427"/>
      <c r="P41" s="427"/>
      <c r="Q41" s="427"/>
      <c r="R41" s="427"/>
      <c r="S41" s="427"/>
      <c r="T41" s="427"/>
      <c r="U41" s="427"/>
      <c r="V41" s="427"/>
      <c r="W41" s="356" t="str">
        <f>IF(ISBLANK(C41)," ","December 31, "&amp;AX9-1)</f>
        <v xml:space="preserve"> </v>
      </c>
      <c r="X41" s="357"/>
      <c r="Y41" s="357"/>
      <c r="Z41" s="357"/>
      <c r="AA41" s="357"/>
      <c r="AB41" s="357"/>
      <c r="AC41" s="357"/>
      <c r="AD41" s="357"/>
      <c r="AE41" s="357"/>
      <c r="AF41" s="357"/>
      <c r="AG41" s="357"/>
      <c r="AH41" s="357"/>
      <c r="AI41" s="357"/>
      <c r="AJ41" s="357"/>
      <c r="AK41" s="357"/>
      <c r="AL41" s="357"/>
      <c r="AM41" s="357"/>
      <c r="AN41" s="357"/>
      <c r="AO41" s="357"/>
      <c r="AP41" s="357"/>
      <c r="AQ41" s="357"/>
      <c r="AR41" s="357"/>
      <c r="AS41" s="85"/>
    </row>
    <row r="42" spans="1:45" x14ac:dyDescent="0.35">
      <c r="A42" s="425"/>
      <c r="B42" s="425"/>
      <c r="C42" s="428"/>
      <c r="D42" s="428"/>
      <c r="E42" s="428"/>
      <c r="F42" s="428"/>
      <c r="G42" s="428"/>
      <c r="H42" s="428"/>
      <c r="I42" s="428"/>
      <c r="J42" s="428"/>
      <c r="K42" s="428"/>
      <c r="L42" s="428"/>
      <c r="M42" s="428"/>
      <c r="N42" s="428"/>
      <c r="O42" s="428"/>
      <c r="P42" s="428"/>
      <c r="Q42" s="428"/>
      <c r="R42" s="428"/>
      <c r="S42" s="428"/>
      <c r="T42" s="428"/>
      <c r="U42" s="428"/>
      <c r="V42" s="428"/>
      <c r="W42" s="429"/>
      <c r="X42" s="429"/>
      <c r="Y42" s="429"/>
      <c r="Z42" s="429"/>
      <c r="AA42" s="429"/>
      <c r="AB42" s="429"/>
      <c r="AC42" s="429"/>
      <c r="AD42" s="429"/>
      <c r="AE42" s="429"/>
      <c r="AF42" s="429"/>
      <c r="AG42" s="429"/>
      <c r="AH42" s="429"/>
      <c r="AI42" s="429"/>
      <c r="AJ42" s="429"/>
      <c r="AK42" s="429"/>
      <c r="AL42" s="429"/>
      <c r="AM42" s="429"/>
      <c r="AN42" s="429"/>
      <c r="AO42" s="429"/>
      <c r="AP42" s="429"/>
      <c r="AQ42" s="429"/>
      <c r="AR42" s="429"/>
      <c r="AS42" s="85"/>
    </row>
    <row r="43" spans="1:45" ht="6.75" customHeight="1" x14ac:dyDescent="0.35">
      <c r="A43" s="423" t="s">
        <v>637</v>
      </c>
      <c r="B43" s="424"/>
      <c r="C43" s="426"/>
      <c r="D43" s="427"/>
      <c r="E43" s="427"/>
      <c r="F43" s="427"/>
      <c r="G43" s="427"/>
      <c r="H43" s="427"/>
      <c r="I43" s="427"/>
      <c r="J43" s="427"/>
      <c r="K43" s="427"/>
      <c r="L43" s="427"/>
      <c r="M43" s="427"/>
      <c r="N43" s="427"/>
      <c r="O43" s="427"/>
      <c r="P43" s="427"/>
      <c r="Q43" s="427"/>
      <c r="R43" s="427"/>
      <c r="S43" s="427"/>
      <c r="T43" s="427"/>
      <c r="U43" s="427"/>
      <c r="V43" s="427"/>
      <c r="W43" s="356" t="str">
        <f>IF(ISBLANK(C43)," ","December 31, "&amp;AX9-1)</f>
        <v xml:space="preserve"> </v>
      </c>
      <c r="X43" s="357"/>
      <c r="Y43" s="357"/>
      <c r="Z43" s="357"/>
      <c r="AA43" s="357"/>
      <c r="AB43" s="357"/>
      <c r="AC43" s="357"/>
      <c r="AD43" s="357"/>
      <c r="AE43" s="357"/>
      <c r="AF43" s="357"/>
      <c r="AG43" s="357"/>
      <c r="AH43" s="357"/>
      <c r="AI43" s="357"/>
      <c r="AJ43" s="357"/>
      <c r="AK43" s="357"/>
      <c r="AL43" s="357"/>
      <c r="AM43" s="357"/>
      <c r="AN43" s="357"/>
      <c r="AO43" s="357"/>
      <c r="AP43" s="357"/>
      <c r="AQ43" s="357"/>
      <c r="AR43" s="357"/>
      <c r="AS43" s="85"/>
    </row>
    <row r="44" spans="1:45" x14ac:dyDescent="0.35">
      <c r="A44" s="425"/>
      <c r="B44" s="425"/>
      <c r="C44" s="428"/>
      <c r="D44" s="428"/>
      <c r="E44" s="428"/>
      <c r="F44" s="428"/>
      <c r="G44" s="428"/>
      <c r="H44" s="428"/>
      <c r="I44" s="428"/>
      <c r="J44" s="428"/>
      <c r="K44" s="428"/>
      <c r="L44" s="428"/>
      <c r="M44" s="428"/>
      <c r="N44" s="428"/>
      <c r="O44" s="428"/>
      <c r="P44" s="428"/>
      <c r="Q44" s="428"/>
      <c r="R44" s="428"/>
      <c r="S44" s="428"/>
      <c r="T44" s="428"/>
      <c r="U44" s="428"/>
      <c r="V44" s="428"/>
      <c r="W44" s="429"/>
      <c r="X44" s="429"/>
      <c r="Y44" s="429"/>
      <c r="Z44" s="429"/>
      <c r="AA44" s="429"/>
      <c r="AB44" s="429"/>
      <c r="AC44" s="429"/>
      <c r="AD44" s="429"/>
      <c r="AE44" s="429"/>
      <c r="AF44" s="429"/>
      <c r="AG44" s="429"/>
      <c r="AH44" s="429"/>
      <c r="AI44" s="429"/>
      <c r="AJ44" s="429"/>
      <c r="AK44" s="429"/>
      <c r="AL44" s="429"/>
      <c r="AM44" s="429"/>
      <c r="AN44" s="429"/>
      <c r="AO44" s="429"/>
      <c r="AP44" s="429"/>
      <c r="AQ44" s="429"/>
      <c r="AR44" s="429"/>
      <c r="AS44" s="85"/>
    </row>
    <row r="45" spans="1:45" ht="6.75" customHeight="1" x14ac:dyDescent="0.35">
      <c r="A45" s="423" t="s">
        <v>638</v>
      </c>
      <c r="B45" s="424"/>
      <c r="C45" s="426"/>
      <c r="D45" s="427"/>
      <c r="E45" s="427"/>
      <c r="F45" s="427"/>
      <c r="G45" s="427"/>
      <c r="H45" s="427"/>
      <c r="I45" s="427"/>
      <c r="J45" s="427"/>
      <c r="K45" s="427"/>
      <c r="L45" s="427"/>
      <c r="M45" s="427"/>
      <c r="N45" s="427"/>
      <c r="O45" s="427"/>
      <c r="P45" s="427"/>
      <c r="Q45" s="427"/>
      <c r="R45" s="427"/>
      <c r="S45" s="427"/>
      <c r="T45" s="427"/>
      <c r="U45" s="427"/>
      <c r="V45" s="427"/>
      <c r="W45" s="356" t="str">
        <f>IF(ISBLANK(C45)," ","December 31, "&amp;AX9-1)</f>
        <v xml:space="preserve"> </v>
      </c>
      <c r="X45" s="357"/>
      <c r="Y45" s="357"/>
      <c r="Z45" s="357"/>
      <c r="AA45" s="357"/>
      <c r="AB45" s="357"/>
      <c r="AC45" s="357"/>
      <c r="AD45" s="357"/>
      <c r="AE45" s="357"/>
      <c r="AF45" s="357"/>
      <c r="AG45" s="357"/>
      <c r="AH45" s="357"/>
      <c r="AI45" s="357"/>
      <c r="AJ45" s="357"/>
      <c r="AK45" s="357"/>
      <c r="AL45" s="357"/>
      <c r="AM45" s="357"/>
      <c r="AN45" s="357"/>
      <c r="AO45" s="357"/>
      <c r="AP45" s="357"/>
      <c r="AQ45" s="357"/>
      <c r="AR45" s="357"/>
      <c r="AS45" s="85"/>
    </row>
    <row r="46" spans="1:45" x14ac:dyDescent="0.35">
      <c r="A46" s="425"/>
      <c r="B46" s="425"/>
      <c r="C46" s="428"/>
      <c r="D46" s="428"/>
      <c r="E46" s="428"/>
      <c r="F46" s="428"/>
      <c r="G46" s="428"/>
      <c r="H46" s="428"/>
      <c r="I46" s="428"/>
      <c r="J46" s="428"/>
      <c r="K46" s="428"/>
      <c r="L46" s="428"/>
      <c r="M46" s="428"/>
      <c r="N46" s="428"/>
      <c r="O46" s="428"/>
      <c r="P46" s="428"/>
      <c r="Q46" s="428"/>
      <c r="R46" s="428"/>
      <c r="S46" s="428"/>
      <c r="T46" s="428"/>
      <c r="U46" s="428"/>
      <c r="V46" s="428"/>
      <c r="W46" s="429"/>
      <c r="X46" s="429"/>
      <c r="Y46" s="429"/>
      <c r="Z46" s="429"/>
      <c r="AA46" s="429"/>
      <c r="AB46" s="429"/>
      <c r="AC46" s="429"/>
      <c r="AD46" s="429"/>
      <c r="AE46" s="429"/>
      <c r="AF46" s="429"/>
      <c r="AG46" s="429"/>
      <c r="AH46" s="429"/>
      <c r="AI46" s="429"/>
      <c r="AJ46" s="429"/>
      <c r="AK46" s="429"/>
      <c r="AL46" s="429"/>
      <c r="AM46" s="429"/>
      <c r="AN46" s="429"/>
      <c r="AO46" s="429"/>
      <c r="AP46" s="429"/>
      <c r="AQ46" s="429"/>
      <c r="AR46" s="429"/>
      <c r="AS46" s="85"/>
    </row>
    <row r="47" spans="1:45" ht="6.75" customHeight="1" x14ac:dyDescent="0.35">
      <c r="A47" s="423" t="s">
        <v>639</v>
      </c>
      <c r="B47" s="424"/>
      <c r="C47" s="426"/>
      <c r="D47" s="427"/>
      <c r="E47" s="427"/>
      <c r="F47" s="427"/>
      <c r="G47" s="427"/>
      <c r="H47" s="427"/>
      <c r="I47" s="427"/>
      <c r="J47" s="427"/>
      <c r="K47" s="427"/>
      <c r="L47" s="427"/>
      <c r="M47" s="427"/>
      <c r="N47" s="427"/>
      <c r="O47" s="427"/>
      <c r="P47" s="427"/>
      <c r="Q47" s="427"/>
      <c r="R47" s="427"/>
      <c r="S47" s="427"/>
      <c r="T47" s="427"/>
      <c r="U47" s="427"/>
      <c r="V47" s="427"/>
      <c r="W47" s="356" t="str">
        <f>IF(ISBLANK(C47)," ","December 31, "&amp;AX9-1)</f>
        <v xml:space="preserve"> </v>
      </c>
      <c r="X47" s="357"/>
      <c r="Y47" s="357"/>
      <c r="Z47" s="357"/>
      <c r="AA47" s="357"/>
      <c r="AB47" s="357"/>
      <c r="AC47" s="357"/>
      <c r="AD47" s="357"/>
      <c r="AE47" s="357"/>
      <c r="AF47" s="357"/>
      <c r="AG47" s="357"/>
      <c r="AH47" s="357"/>
      <c r="AI47" s="357"/>
      <c r="AJ47" s="357"/>
      <c r="AK47" s="357"/>
      <c r="AL47" s="357"/>
      <c r="AM47" s="357"/>
      <c r="AN47" s="357"/>
      <c r="AO47" s="357"/>
      <c r="AP47" s="357"/>
      <c r="AQ47" s="357"/>
      <c r="AR47" s="357"/>
      <c r="AS47" s="85"/>
    </row>
    <row r="48" spans="1:45" x14ac:dyDescent="0.35">
      <c r="A48" s="425"/>
      <c r="B48" s="425"/>
      <c r="C48" s="428"/>
      <c r="D48" s="428"/>
      <c r="E48" s="428"/>
      <c r="F48" s="428"/>
      <c r="G48" s="428"/>
      <c r="H48" s="428"/>
      <c r="I48" s="428"/>
      <c r="J48" s="428"/>
      <c r="K48" s="428"/>
      <c r="L48" s="428"/>
      <c r="M48" s="428"/>
      <c r="N48" s="428"/>
      <c r="O48" s="428"/>
      <c r="P48" s="428"/>
      <c r="Q48" s="428"/>
      <c r="R48" s="428"/>
      <c r="S48" s="428"/>
      <c r="T48" s="428"/>
      <c r="U48" s="428"/>
      <c r="V48" s="428"/>
      <c r="W48" s="429"/>
      <c r="X48" s="429"/>
      <c r="Y48" s="429"/>
      <c r="Z48" s="429"/>
      <c r="AA48" s="429"/>
      <c r="AB48" s="429"/>
      <c r="AC48" s="429"/>
      <c r="AD48" s="429"/>
      <c r="AE48" s="429"/>
      <c r="AF48" s="429"/>
      <c r="AG48" s="429"/>
      <c r="AH48" s="429"/>
      <c r="AI48" s="429"/>
      <c r="AJ48" s="429"/>
      <c r="AK48" s="429"/>
      <c r="AL48" s="429"/>
      <c r="AM48" s="429"/>
      <c r="AN48" s="429"/>
      <c r="AO48" s="429"/>
      <c r="AP48" s="429"/>
      <c r="AQ48" s="429"/>
      <c r="AR48" s="429"/>
      <c r="AS48" s="85"/>
    </row>
    <row r="49" spans="1:45" ht="6.75" customHeight="1" x14ac:dyDescent="0.35">
      <c r="A49" s="423" t="s">
        <v>640</v>
      </c>
      <c r="B49" s="424"/>
      <c r="C49" s="426"/>
      <c r="D49" s="427"/>
      <c r="E49" s="427"/>
      <c r="F49" s="427"/>
      <c r="G49" s="427"/>
      <c r="H49" s="427"/>
      <c r="I49" s="427"/>
      <c r="J49" s="427"/>
      <c r="K49" s="427"/>
      <c r="L49" s="427"/>
      <c r="M49" s="427"/>
      <c r="N49" s="427"/>
      <c r="O49" s="427"/>
      <c r="P49" s="427"/>
      <c r="Q49" s="427"/>
      <c r="R49" s="427"/>
      <c r="S49" s="427"/>
      <c r="T49" s="427"/>
      <c r="U49" s="427"/>
      <c r="V49" s="427"/>
      <c r="W49" s="356" t="str">
        <f>IF(ISBLANK(C49)," ","December 31, "&amp;AX9-1)</f>
        <v xml:space="preserve"> </v>
      </c>
      <c r="X49" s="357"/>
      <c r="Y49" s="357"/>
      <c r="Z49" s="357"/>
      <c r="AA49" s="357"/>
      <c r="AB49" s="357"/>
      <c r="AC49" s="357"/>
      <c r="AD49" s="357"/>
      <c r="AE49" s="357"/>
      <c r="AF49" s="357"/>
      <c r="AG49" s="357"/>
      <c r="AH49" s="357"/>
      <c r="AI49" s="357"/>
      <c r="AJ49" s="357"/>
      <c r="AK49" s="357"/>
      <c r="AL49" s="357"/>
      <c r="AM49" s="357"/>
      <c r="AN49" s="357"/>
      <c r="AO49" s="357"/>
      <c r="AP49" s="357"/>
      <c r="AQ49" s="357"/>
      <c r="AR49" s="357"/>
      <c r="AS49" s="85"/>
    </row>
    <row r="50" spans="1:45" x14ac:dyDescent="0.35">
      <c r="A50" s="425"/>
      <c r="B50" s="425"/>
      <c r="C50" s="428"/>
      <c r="D50" s="428"/>
      <c r="E50" s="428"/>
      <c r="F50" s="428"/>
      <c r="G50" s="428"/>
      <c r="H50" s="428"/>
      <c r="I50" s="428"/>
      <c r="J50" s="428"/>
      <c r="K50" s="428"/>
      <c r="L50" s="428"/>
      <c r="M50" s="428"/>
      <c r="N50" s="428"/>
      <c r="O50" s="428"/>
      <c r="P50" s="428"/>
      <c r="Q50" s="428"/>
      <c r="R50" s="428"/>
      <c r="S50" s="428"/>
      <c r="T50" s="428"/>
      <c r="U50" s="428"/>
      <c r="V50" s="428"/>
      <c r="W50" s="429"/>
      <c r="X50" s="429"/>
      <c r="Y50" s="429"/>
      <c r="Z50" s="429"/>
      <c r="AA50" s="429"/>
      <c r="AB50" s="429"/>
      <c r="AC50" s="429"/>
      <c r="AD50" s="429"/>
      <c r="AE50" s="429"/>
      <c r="AF50" s="429"/>
      <c r="AG50" s="429"/>
      <c r="AH50" s="429"/>
      <c r="AI50" s="429"/>
      <c r="AJ50" s="429"/>
      <c r="AK50" s="429"/>
      <c r="AL50" s="429"/>
      <c r="AM50" s="429"/>
      <c r="AN50" s="429"/>
      <c r="AO50" s="429"/>
      <c r="AP50" s="429"/>
      <c r="AQ50" s="429"/>
      <c r="AR50" s="429"/>
      <c r="AS50" s="85"/>
    </row>
    <row r="51" spans="1:45" ht="6.75" customHeight="1" x14ac:dyDescent="0.35">
      <c r="A51" s="423" t="s">
        <v>641</v>
      </c>
      <c r="B51" s="424"/>
      <c r="C51" s="426"/>
      <c r="D51" s="427"/>
      <c r="E51" s="427"/>
      <c r="F51" s="427"/>
      <c r="G51" s="427"/>
      <c r="H51" s="427"/>
      <c r="I51" s="427"/>
      <c r="J51" s="427"/>
      <c r="K51" s="427"/>
      <c r="L51" s="427"/>
      <c r="M51" s="427"/>
      <c r="N51" s="427"/>
      <c r="O51" s="427"/>
      <c r="P51" s="427"/>
      <c r="Q51" s="427"/>
      <c r="R51" s="427"/>
      <c r="S51" s="427"/>
      <c r="T51" s="427"/>
      <c r="U51" s="427"/>
      <c r="V51" s="427"/>
      <c r="W51" s="356" t="str">
        <f>IF(ISBLANK(C51)," ","December 31, "&amp;AX9-1)</f>
        <v xml:space="preserve"> </v>
      </c>
      <c r="X51" s="357"/>
      <c r="Y51" s="357"/>
      <c r="Z51" s="357"/>
      <c r="AA51" s="357"/>
      <c r="AB51" s="357"/>
      <c r="AC51" s="357"/>
      <c r="AD51" s="357"/>
      <c r="AE51" s="357"/>
      <c r="AF51" s="357"/>
      <c r="AG51" s="357"/>
      <c r="AH51" s="357"/>
      <c r="AI51" s="357"/>
      <c r="AJ51" s="357"/>
      <c r="AK51" s="357"/>
      <c r="AL51" s="357"/>
      <c r="AM51" s="357"/>
      <c r="AN51" s="357"/>
      <c r="AO51" s="357"/>
      <c r="AP51" s="357"/>
      <c r="AQ51" s="357"/>
      <c r="AR51" s="357"/>
      <c r="AS51" s="85"/>
    </row>
    <row r="52" spans="1:45" x14ac:dyDescent="0.35">
      <c r="A52" s="425"/>
      <c r="B52" s="425"/>
      <c r="C52" s="428"/>
      <c r="D52" s="428"/>
      <c r="E52" s="428"/>
      <c r="F52" s="428"/>
      <c r="G52" s="428"/>
      <c r="H52" s="428"/>
      <c r="I52" s="428"/>
      <c r="J52" s="428"/>
      <c r="K52" s="428"/>
      <c r="L52" s="428"/>
      <c r="M52" s="428"/>
      <c r="N52" s="428"/>
      <c r="O52" s="428"/>
      <c r="P52" s="428"/>
      <c r="Q52" s="428"/>
      <c r="R52" s="428"/>
      <c r="S52" s="428"/>
      <c r="T52" s="428"/>
      <c r="U52" s="428"/>
      <c r="V52" s="428"/>
      <c r="W52" s="429"/>
      <c r="X52" s="429"/>
      <c r="Y52" s="429"/>
      <c r="Z52" s="429"/>
      <c r="AA52" s="429"/>
      <c r="AB52" s="429"/>
      <c r="AC52" s="429"/>
      <c r="AD52" s="429"/>
      <c r="AE52" s="429"/>
      <c r="AF52" s="429"/>
      <c r="AG52" s="429"/>
      <c r="AH52" s="429"/>
      <c r="AI52" s="429"/>
      <c r="AJ52" s="429"/>
      <c r="AK52" s="429"/>
      <c r="AL52" s="429"/>
      <c r="AM52" s="429"/>
      <c r="AN52" s="429"/>
      <c r="AO52" s="429"/>
      <c r="AP52" s="429"/>
      <c r="AQ52" s="429"/>
      <c r="AR52" s="429"/>
      <c r="AS52" s="85"/>
    </row>
    <row r="53" spans="1:45" ht="6.75" customHeight="1" x14ac:dyDescent="0.35">
      <c r="A53" s="423" t="s">
        <v>642</v>
      </c>
      <c r="B53" s="424"/>
      <c r="C53" s="426"/>
      <c r="D53" s="427"/>
      <c r="E53" s="427"/>
      <c r="F53" s="427"/>
      <c r="G53" s="427"/>
      <c r="H53" s="427"/>
      <c r="I53" s="427"/>
      <c r="J53" s="427"/>
      <c r="K53" s="427"/>
      <c r="L53" s="427"/>
      <c r="M53" s="427"/>
      <c r="N53" s="427"/>
      <c r="O53" s="427"/>
      <c r="P53" s="427"/>
      <c r="Q53" s="427"/>
      <c r="R53" s="427"/>
      <c r="S53" s="427"/>
      <c r="T53" s="427"/>
      <c r="U53" s="427"/>
      <c r="V53" s="427"/>
      <c r="W53" s="356" t="str">
        <f>IF(ISBLANK(C53)," ","December 31, "&amp;AX9-1)</f>
        <v xml:space="preserve"> </v>
      </c>
      <c r="X53" s="357"/>
      <c r="Y53" s="357"/>
      <c r="Z53" s="357"/>
      <c r="AA53" s="357"/>
      <c r="AB53" s="357"/>
      <c r="AC53" s="357"/>
      <c r="AD53" s="357"/>
      <c r="AE53" s="357"/>
      <c r="AF53" s="357"/>
      <c r="AG53" s="357"/>
      <c r="AH53" s="357"/>
      <c r="AI53" s="357"/>
      <c r="AJ53" s="357"/>
      <c r="AK53" s="357"/>
      <c r="AL53" s="357"/>
      <c r="AM53" s="357"/>
      <c r="AN53" s="357"/>
      <c r="AO53" s="357"/>
      <c r="AP53" s="357"/>
      <c r="AQ53" s="357"/>
      <c r="AR53" s="357"/>
      <c r="AS53" s="85"/>
    </row>
    <row r="54" spans="1:45" x14ac:dyDescent="0.35">
      <c r="A54" s="425"/>
      <c r="B54" s="425"/>
      <c r="C54" s="428"/>
      <c r="D54" s="428"/>
      <c r="E54" s="428"/>
      <c r="F54" s="428"/>
      <c r="G54" s="428"/>
      <c r="H54" s="428"/>
      <c r="I54" s="428"/>
      <c r="J54" s="428"/>
      <c r="K54" s="428"/>
      <c r="L54" s="428"/>
      <c r="M54" s="428"/>
      <c r="N54" s="428"/>
      <c r="O54" s="428"/>
      <c r="P54" s="428"/>
      <c r="Q54" s="428"/>
      <c r="R54" s="428"/>
      <c r="S54" s="428"/>
      <c r="T54" s="428"/>
      <c r="U54" s="428"/>
      <c r="V54" s="428"/>
      <c r="W54" s="429"/>
      <c r="X54" s="429"/>
      <c r="Y54" s="429"/>
      <c r="Z54" s="429"/>
      <c r="AA54" s="429"/>
      <c r="AB54" s="429"/>
      <c r="AC54" s="429"/>
      <c r="AD54" s="429"/>
      <c r="AE54" s="429"/>
      <c r="AF54" s="429"/>
      <c r="AG54" s="429"/>
      <c r="AH54" s="429"/>
      <c r="AI54" s="429"/>
      <c r="AJ54" s="429"/>
      <c r="AK54" s="429"/>
      <c r="AL54" s="429"/>
      <c r="AM54" s="429"/>
      <c r="AN54" s="429"/>
      <c r="AO54" s="429"/>
      <c r="AP54" s="429"/>
      <c r="AQ54" s="429"/>
      <c r="AR54" s="429"/>
      <c r="AS54" s="85"/>
    </row>
    <row r="55" spans="1:45" ht="6.75" customHeight="1" x14ac:dyDescent="0.35">
      <c r="A55" s="423" t="s">
        <v>643</v>
      </c>
      <c r="B55" s="424"/>
      <c r="C55" s="426"/>
      <c r="D55" s="427"/>
      <c r="E55" s="427"/>
      <c r="F55" s="427"/>
      <c r="G55" s="427"/>
      <c r="H55" s="427"/>
      <c r="I55" s="427"/>
      <c r="J55" s="427"/>
      <c r="K55" s="427"/>
      <c r="L55" s="427"/>
      <c r="M55" s="427"/>
      <c r="N55" s="427"/>
      <c r="O55" s="427"/>
      <c r="P55" s="427"/>
      <c r="Q55" s="427"/>
      <c r="R55" s="427"/>
      <c r="S55" s="427"/>
      <c r="T55" s="427"/>
      <c r="U55" s="427"/>
      <c r="V55" s="427"/>
      <c r="W55" s="356" t="str">
        <f>IF(ISBLANK(C55)," ","December 31, "&amp;AX9-1)</f>
        <v xml:space="preserve"> </v>
      </c>
      <c r="X55" s="357"/>
      <c r="Y55" s="357"/>
      <c r="Z55" s="357"/>
      <c r="AA55" s="357"/>
      <c r="AB55" s="357"/>
      <c r="AC55" s="357"/>
      <c r="AD55" s="357"/>
      <c r="AE55" s="357"/>
      <c r="AF55" s="357"/>
      <c r="AG55" s="357"/>
      <c r="AH55" s="357"/>
      <c r="AI55" s="357"/>
      <c r="AJ55" s="357"/>
      <c r="AK55" s="357"/>
      <c r="AL55" s="357"/>
      <c r="AM55" s="357"/>
      <c r="AN55" s="357"/>
      <c r="AO55" s="357"/>
      <c r="AP55" s="357"/>
      <c r="AQ55" s="357"/>
      <c r="AR55" s="357"/>
      <c r="AS55" s="85"/>
    </row>
    <row r="56" spans="1:45" x14ac:dyDescent="0.35">
      <c r="A56" s="425"/>
      <c r="B56" s="425"/>
      <c r="C56" s="428"/>
      <c r="D56" s="428"/>
      <c r="E56" s="428"/>
      <c r="F56" s="428"/>
      <c r="G56" s="428"/>
      <c r="H56" s="428"/>
      <c r="I56" s="428"/>
      <c r="J56" s="428"/>
      <c r="K56" s="428"/>
      <c r="L56" s="428"/>
      <c r="M56" s="428"/>
      <c r="N56" s="428"/>
      <c r="O56" s="428"/>
      <c r="P56" s="428"/>
      <c r="Q56" s="428"/>
      <c r="R56" s="428"/>
      <c r="S56" s="428"/>
      <c r="T56" s="428"/>
      <c r="U56" s="428"/>
      <c r="V56" s="428"/>
      <c r="W56" s="429"/>
      <c r="X56" s="429"/>
      <c r="Y56" s="429"/>
      <c r="Z56" s="429"/>
      <c r="AA56" s="429"/>
      <c r="AB56" s="429"/>
      <c r="AC56" s="429"/>
      <c r="AD56" s="429"/>
      <c r="AE56" s="429"/>
      <c r="AF56" s="429"/>
      <c r="AG56" s="429"/>
      <c r="AH56" s="429"/>
      <c r="AI56" s="429"/>
      <c r="AJ56" s="429"/>
      <c r="AK56" s="429"/>
      <c r="AL56" s="429"/>
      <c r="AM56" s="429"/>
      <c r="AN56" s="429"/>
      <c r="AO56" s="429"/>
      <c r="AP56" s="429"/>
      <c r="AQ56" s="429"/>
      <c r="AR56" s="429"/>
      <c r="AS56" s="85"/>
    </row>
    <row r="57" spans="1:45" ht="6.75" customHeight="1" x14ac:dyDescent="0.35">
      <c r="A57" s="423" t="s">
        <v>644</v>
      </c>
      <c r="B57" s="424"/>
      <c r="C57" s="426"/>
      <c r="D57" s="427"/>
      <c r="E57" s="427"/>
      <c r="F57" s="427"/>
      <c r="G57" s="427"/>
      <c r="H57" s="427"/>
      <c r="I57" s="427"/>
      <c r="J57" s="427"/>
      <c r="K57" s="427"/>
      <c r="L57" s="427"/>
      <c r="M57" s="427"/>
      <c r="N57" s="427"/>
      <c r="O57" s="427"/>
      <c r="P57" s="427"/>
      <c r="Q57" s="427"/>
      <c r="R57" s="427"/>
      <c r="S57" s="427"/>
      <c r="T57" s="427"/>
      <c r="U57" s="427"/>
      <c r="V57" s="427"/>
      <c r="W57" s="356" t="str">
        <f>IF(ISBLANK(C57)," ","December 31, "&amp;AX9-1)</f>
        <v xml:space="preserve"> </v>
      </c>
      <c r="X57" s="357"/>
      <c r="Y57" s="357"/>
      <c r="Z57" s="357"/>
      <c r="AA57" s="357"/>
      <c r="AB57" s="357"/>
      <c r="AC57" s="357"/>
      <c r="AD57" s="357"/>
      <c r="AE57" s="357"/>
      <c r="AF57" s="357"/>
      <c r="AG57" s="357"/>
      <c r="AH57" s="357"/>
      <c r="AI57" s="357"/>
      <c r="AJ57" s="357"/>
      <c r="AK57" s="357"/>
      <c r="AL57" s="357"/>
      <c r="AM57" s="357"/>
      <c r="AN57" s="357"/>
      <c r="AO57" s="357"/>
      <c r="AP57" s="357"/>
      <c r="AQ57" s="357"/>
      <c r="AR57" s="357"/>
      <c r="AS57" s="85"/>
    </row>
    <row r="58" spans="1:45" x14ac:dyDescent="0.35">
      <c r="A58" s="425"/>
      <c r="B58" s="425"/>
      <c r="C58" s="428"/>
      <c r="D58" s="428"/>
      <c r="E58" s="428"/>
      <c r="F58" s="428"/>
      <c r="G58" s="428"/>
      <c r="H58" s="428"/>
      <c r="I58" s="428"/>
      <c r="J58" s="428"/>
      <c r="K58" s="428"/>
      <c r="L58" s="428"/>
      <c r="M58" s="428"/>
      <c r="N58" s="428"/>
      <c r="O58" s="428"/>
      <c r="P58" s="428"/>
      <c r="Q58" s="428"/>
      <c r="R58" s="428"/>
      <c r="S58" s="428"/>
      <c r="T58" s="428"/>
      <c r="U58" s="428"/>
      <c r="V58" s="428"/>
      <c r="W58" s="429"/>
      <c r="X58" s="429"/>
      <c r="Y58" s="429"/>
      <c r="Z58" s="429"/>
      <c r="AA58" s="429"/>
      <c r="AB58" s="429"/>
      <c r="AC58" s="429"/>
      <c r="AD58" s="429"/>
      <c r="AE58" s="429"/>
      <c r="AF58" s="429"/>
      <c r="AG58" s="429"/>
      <c r="AH58" s="429"/>
      <c r="AI58" s="429"/>
      <c r="AJ58" s="429"/>
      <c r="AK58" s="429"/>
      <c r="AL58" s="429"/>
      <c r="AM58" s="429"/>
      <c r="AN58" s="429"/>
      <c r="AO58" s="429"/>
      <c r="AP58" s="429"/>
      <c r="AQ58" s="429"/>
      <c r="AR58" s="429"/>
      <c r="AS58" s="85"/>
    </row>
    <row r="59" spans="1:45" ht="6.75" customHeight="1" x14ac:dyDescent="0.35">
      <c r="A59" s="423" t="s">
        <v>645</v>
      </c>
      <c r="B59" s="424"/>
      <c r="C59" s="426"/>
      <c r="D59" s="427"/>
      <c r="E59" s="427"/>
      <c r="F59" s="427"/>
      <c r="G59" s="427"/>
      <c r="H59" s="427"/>
      <c r="I59" s="427"/>
      <c r="J59" s="427"/>
      <c r="K59" s="427"/>
      <c r="L59" s="427"/>
      <c r="M59" s="427"/>
      <c r="N59" s="427"/>
      <c r="O59" s="427"/>
      <c r="P59" s="427"/>
      <c r="Q59" s="427"/>
      <c r="R59" s="427"/>
      <c r="S59" s="427"/>
      <c r="T59" s="427"/>
      <c r="U59" s="427"/>
      <c r="V59" s="427"/>
      <c r="W59" s="356" t="str">
        <f>IF(ISBLANK(C59)," ","December 31, "&amp;AX9-1)</f>
        <v xml:space="preserve"> </v>
      </c>
      <c r="X59" s="357"/>
      <c r="Y59" s="357"/>
      <c r="Z59" s="357"/>
      <c r="AA59" s="357"/>
      <c r="AB59" s="357"/>
      <c r="AC59" s="357"/>
      <c r="AD59" s="357"/>
      <c r="AE59" s="357"/>
      <c r="AF59" s="357"/>
      <c r="AG59" s="357"/>
      <c r="AH59" s="357"/>
      <c r="AI59" s="357"/>
      <c r="AJ59" s="357"/>
      <c r="AK59" s="357"/>
      <c r="AL59" s="357"/>
      <c r="AM59" s="357"/>
      <c r="AN59" s="357"/>
      <c r="AO59" s="357"/>
      <c r="AP59" s="357"/>
      <c r="AQ59" s="357"/>
      <c r="AR59" s="357"/>
      <c r="AS59" s="85"/>
    </row>
    <row r="60" spans="1:45" x14ac:dyDescent="0.35">
      <c r="A60" s="425"/>
      <c r="B60" s="425"/>
      <c r="C60" s="428"/>
      <c r="D60" s="428"/>
      <c r="E60" s="428"/>
      <c r="F60" s="428"/>
      <c r="G60" s="428"/>
      <c r="H60" s="428"/>
      <c r="I60" s="428"/>
      <c r="J60" s="428"/>
      <c r="K60" s="428"/>
      <c r="L60" s="428"/>
      <c r="M60" s="428"/>
      <c r="N60" s="428"/>
      <c r="O60" s="428"/>
      <c r="P60" s="428"/>
      <c r="Q60" s="428"/>
      <c r="R60" s="428"/>
      <c r="S60" s="428"/>
      <c r="T60" s="428"/>
      <c r="U60" s="428"/>
      <c r="V60" s="428"/>
      <c r="W60" s="429"/>
      <c r="X60" s="429"/>
      <c r="Y60" s="429"/>
      <c r="Z60" s="429"/>
      <c r="AA60" s="429"/>
      <c r="AB60" s="429"/>
      <c r="AC60" s="429"/>
      <c r="AD60" s="429"/>
      <c r="AE60" s="429"/>
      <c r="AF60" s="429"/>
      <c r="AG60" s="429"/>
      <c r="AH60" s="429"/>
      <c r="AI60" s="429"/>
      <c r="AJ60" s="429"/>
      <c r="AK60" s="429"/>
      <c r="AL60" s="429"/>
      <c r="AM60" s="429"/>
      <c r="AN60" s="429"/>
      <c r="AO60" s="429"/>
      <c r="AP60" s="429"/>
      <c r="AQ60" s="429"/>
      <c r="AR60" s="429"/>
      <c r="AS60" s="85"/>
    </row>
    <row r="61" spans="1:45" ht="6.75" customHeight="1" x14ac:dyDescent="0.35">
      <c r="A61" s="423" t="s">
        <v>646</v>
      </c>
      <c r="B61" s="424"/>
      <c r="C61" s="426"/>
      <c r="D61" s="427"/>
      <c r="E61" s="427"/>
      <c r="F61" s="427"/>
      <c r="G61" s="427"/>
      <c r="H61" s="427"/>
      <c r="I61" s="427"/>
      <c r="J61" s="427"/>
      <c r="K61" s="427"/>
      <c r="L61" s="427"/>
      <c r="M61" s="427"/>
      <c r="N61" s="427"/>
      <c r="O61" s="427"/>
      <c r="P61" s="427"/>
      <c r="Q61" s="427"/>
      <c r="R61" s="427"/>
      <c r="S61" s="427"/>
      <c r="T61" s="427"/>
      <c r="U61" s="427"/>
      <c r="V61" s="427"/>
      <c r="W61" s="356" t="str">
        <f>IF(ISBLANK(C61)," ","December 31, "&amp;AX9-1)</f>
        <v xml:space="preserve"> </v>
      </c>
      <c r="X61" s="357"/>
      <c r="Y61" s="357"/>
      <c r="Z61" s="357"/>
      <c r="AA61" s="357"/>
      <c r="AB61" s="357"/>
      <c r="AC61" s="357"/>
      <c r="AD61" s="357"/>
      <c r="AE61" s="357"/>
      <c r="AF61" s="357"/>
      <c r="AG61" s="357"/>
      <c r="AH61" s="357"/>
      <c r="AI61" s="357"/>
      <c r="AJ61" s="357"/>
      <c r="AK61" s="357"/>
      <c r="AL61" s="357"/>
      <c r="AM61" s="357"/>
      <c r="AN61" s="357"/>
      <c r="AO61" s="357"/>
      <c r="AP61" s="357"/>
      <c r="AQ61" s="357"/>
      <c r="AR61" s="357"/>
      <c r="AS61" s="85"/>
    </row>
    <row r="62" spans="1:45" x14ac:dyDescent="0.35">
      <c r="A62" s="425"/>
      <c r="B62" s="425"/>
      <c r="C62" s="428"/>
      <c r="D62" s="428"/>
      <c r="E62" s="428"/>
      <c r="F62" s="428"/>
      <c r="G62" s="428"/>
      <c r="H62" s="428"/>
      <c r="I62" s="428"/>
      <c r="J62" s="428"/>
      <c r="K62" s="428"/>
      <c r="L62" s="428"/>
      <c r="M62" s="428"/>
      <c r="N62" s="428"/>
      <c r="O62" s="428"/>
      <c r="P62" s="428"/>
      <c r="Q62" s="428"/>
      <c r="R62" s="428"/>
      <c r="S62" s="428"/>
      <c r="T62" s="428"/>
      <c r="U62" s="428"/>
      <c r="V62" s="428"/>
      <c r="W62" s="429"/>
      <c r="X62" s="429"/>
      <c r="Y62" s="429"/>
      <c r="Z62" s="429"/>
      <c r="AA62" s="429"/>
      <c r="AB62" s="429"/>
      <c r="AC62" s="429"/>
      <c r="AD62" s="429"/>
      <c r="AE62" s="429"/>
      <c r="AF62" s="429"/>
      <c r="AG62" s="429"/>
      <c r="AH62" s="429"/>
      <c r="AI62" s="429"/>
      <c r="AJ62" s="429"/>
      <c r="AK62" s="429"/>
      <c r="AL62" s="429"/>
      <c r="AM62" s="429"/>
      <c r="AN62" s="429"/>
      <c r="AO62" s="429"/>
      <c r="AP62" s="429"/>
      <c r="AQ62" s="429"/>
      <c r="AR62" s="429"/>
      <c r="AS62" s="85"/>
    </row>
    <row r="63" spans="1:45" ht="6.75" customHeight="1" x14ac:dyDescent="0.35">
      <c r="A63" s="423" t="s">
        <v>647</v>
      </c>
      <c r="B63" s="424"/>
      <c r="C63" s="426"/>
      <c r="D63" s="427"/>
      <c r="E63" s="427"/>
      <c r="F63" s="427"/>
      <c r="G63" s="427"/>
      <c r="H63" s="427"/>
      <c r="I63" s="427"/>
      <c r="J63" s="427"/>
      <c r="K63" s="427"/>
      <c r="L63" s="427"/>
      <c r="M63" s="427"/>
      <c r="N63" s="427"/>
      <c r="O63" s="427"/>
      <c r="P63" s="427"/>
      <c r="Q63" s="427"/>
      <c r="R63" s="427"/>
      <c r="S63" s="427"/>
      <c r="T63" s="427"/>
      <c r="U63" s="427"/>
      <c r="V63" s="427"/>
      <c r="W63" s="356" t="str">
        <f>IF(ISBLANK(C63)," ","December 31, "&amp;AX9-1)</f>
        <v xml:space="preserve"> </v>
      </c>
      <c r="X63" s="357"/>
      <c r="Y63" s="357"/>
      <c r="Z63" s="357"/>
      <c r="AA63" s="357"/>
      <c r="AB63" s="357"/>
      <c r="AC63" s="357"/>
      <c r="AD63" s="357"/>
      <c r="AE63" s="357"/>
      <c r="AF63" s="357"/>
      <c r="AG63" s="357"/>
      <c r="AH63" s="357"/>
      <c r="AI63" s="357"/>
      <c r="AJ63" s="357"/>
      <c r="AK63" s="357"/>
      <c r="AL63" s="357"/>
      <c r="AM63" s="357"/>
      <c r="AN63" s="357"/>
      <c r="AO63" s="357"/>
      <c r="AP63" s="357"/>
      <c r="AQ63" s="357"/>
      <c r="AR63" s="357"/>
      <c r="AS63" s="85"/>
    </row>
    <row r="64" spans="1:45" x14ac:dyDescent="0.35">
      <c r="A64" s="425"/>
      <c r="B64" s="425"/>
      <c r="C64" s="428"/>
      <c r="D64" s="428"/>
      <c r="E64" s="428"/>
      <c r="F64" s="428"/>
      <c r="G64" s="428"/>
      <c r="H64" s="428"/>
      <c r="I64" s="428"/>
      <c r="J64" s="428"/>
      <c r="K64" s="428"/>
      <c r="L64" s="428"/>
      <c r="M64" s="428"/>
      <c r="N64" s="428"/>
      <c r="O64" s="428"/>
      <c r="P64" s="428"/>
      <c r="Q64" s="428"/>
      <c r="R64" s="428"/>
      <c r="S64" s="428"/>
      <c r="T64" s="428"/>
      <c r="U64" s="428"/>
      <c r="V64" s="428"/>
      <c r="W64" s="429"/>
      <c r="X64" s="429"/>
      <c r="Y64" s="429"/>
      <c r="Z64" s="429"/>
      <c r="AA64" s="429"/>
      <c r="AB64" s="429"/>
      <c r="AC64" s="429"/>
      <c r="AD64" s="429"/>
      <c r="AE64" s="429"/>
      <c r="AF64" s="429"/>
      <c r="AG64" s="429"/>
      <c r="AH64" s="429"/>
      <c r="AI64" s="429"/>
      <c r="AJ64" s="429"/>
      <c r="AK64" s="429"/>
      <c r="AL64" s="429"/>
      <c r="AM64" s="429"/>
      <c r="AN64" s="429"/>
      <c r="AO64" s="429"/>
      <c r="AP64" s="429"/>
      <c r="AQ64" s="429"/>
      <c r="AR64" s="429"/>
      <c r="AS64" s="85"/>
    </row>
    <row r="65" spans="1:45" x14ac:dyDescent="0.35">
      <c r="A65" s="105">
        <v>11</v>
      </c>
      <c r="B65" s="94"/>
      <c r="C65" s="94"/>
      <c r="D65" s="94"/>
      <c r="E65" s="94"/>
      <c r="F65" s="94"/>
      <c r="G65" s="94"/>
      <c r="H65" s="94"/>
      <c r="I65" s="94"/>
      <c r="J65" s="94"/>
      <c r="K65" s="94"/>
      <c r="L65" s="94"/>
      <c r="M65" s="94"/>
      <c r="N65" s="94"/>
      <c r="O65" s="94"/>
      <c r="P65" s="94"/>
      <c r="Q65" s="94"/>
      <c r="R65" s="94"/>
      <c r="S65" s="94"/>
      <c r="T65" s="94"/>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c r="AS65" s="85"/>
    </row>
    <row r="66" spans="1:45" x14ac:dyDescent="0.35">
      <c r="A66" s="94"/>
      <c r="B66" s="94"/>
      <c r="C66" s="94"/>
      <c r="D66" s="94"/>
      <c r="E66" s="94"/>
      <c r="F66" s="94"/>
      <c r="G66" s="94"/>
      <c r="H66" s="94"/>
      <c r="I66" s="94"/>
      <c r="J66" s="94"/>
      <c r="K66" s="94"/>
      <c r="L66" s="94"/>
      <c r="M66" s="94"/>
      <c r="N66" s="94"/>
      <c r="O66" s="94"/>
      <c r="P66" s="94"/>
      <c r="Q66" s="94"/>
      <c r="R66" s="94"/>
      <c r="S66" s="94"/>
      <c r="T66" s="94"/>
      <c r="U66" s="94"/>
      <c r="V66" s="94"/>
      <c r="W66" s="94"/>
      <c r="X66" s="94"/>
      <c r="Y66" s="94"/>
      <c r="Z66" s="94"/>
      <c r="AA66" s="94"/>
      <c r="AB66" s="94"/>
      <c r="AC66" s="94"/>
      <c r="AD66" s="94"/>
      <c r="AE66" s="94"/>
      <c r="AF66" s="94"/>
      <c r="AG66" s="94"/>
      <c r="AH66" s="94"/>
      <c r="AI66" s="94"/>
      <c r="AJ66" s="94"/>
      <c r="AK66" s="94"/>
      <c r="AL66" s="94"/>
      <c r="AM66" s="94"/>
      <c r="AN66" s="94"/>
      <c r="AO66" s="94"/>
      <c r="AP66" s="94"/>
      <c r="AQ66" s="94"/>
      <c r="AR66" s="94"/>
      <c r="AS66" s="85"/>
    </row>
  </sheetData>
  <sheetProtection sheet="1" objects="1" scenarios="1" selectLockedCells="1" selectUnlockedCells="1"/>
  <mergeCells count="90">
    <mergeCell ref="A59:B60"/>
    <mergeCell ref="C59:V60"/>
    <mergeCell ref="W59:AR60"/>
    <mergeCell ref="A51:B52"/>
    <mergeCell ref="C51:V52"/>
    <mergeCell ref="W51:AR52"/>
    <mergeCell ref="A65:AR66"/>
    <mergeCell ref="A53:B54"/>
    <mergeCell ref="C53:V54"/>
    <mergeCell ref="W53:AR54"/>
    <mergeCell ref="A55:B56"/>
    <mergeCell ref="C55:V56"/>
    <mergeCell ref="A61:B62"/>
    <mergeCell ref="C61:V62"/>
    <mergeCell ref="W61:AR62"/>
    <mergeCell ref="A63:B64"/>
    <mergeCell ref="C63:V64"/>
    <mergeCell ref="W63:AR64"/>
    <mergeCell ref="W55:AR56"/>
    <mergeCell ref="A57:B58"/>
    <mergeCell ref="C57:V58"/>
    <mergeCell ref="W57:AR58"/>
    <mergeCell ref="A47:B48"/>
    <mergeCell ref="C47:V48"/>
    <mergeCell ref="W47:AR48"/>
    <mergeCell ref="A49:B50"/>
    <mergeCell ref="C49:V50"/>
    <mergeCell ref="W49:AR50"/>
    <mergeCell ref="A43:B44"/>
    <mergeCell ref="C43:V44"/>
    <mergeCell ref="W43:AR44"/>
    <mergeCell ref="A45:B46"/>
    <mergeCell ref="C45:V46"/>
    <mergeCell ref="W45:AR46"/>
    <mergeCell ref="A41:B42"/>
    <mergeCell ref="C41:V42"/>
    <mergeCell ref="W41:AR42"/>
    <mergeCell ref="A35:B36"/>
    <mergeCell ref="C35:V36"/>
    <mergeCell ref="W35:AR36"/>
    <mergeCell ref="A37:B38"/>
    <mergeCell ref="C37:V38"/>
    <mergeCell ref="W37:AR38"/>
    <mergeCell ref="A39:AR40"/>
    <mergeCell ref="A31:B31"/>
    <mergeCell ref="C29:V31"/>
    <mergeCell ref="W29:AR31"/>
    <mergeCell ref="C32:V34"/>
    <mergeCell ref="W32:AR34"/>
    <mergeCell ref="A32:B34"/>
    <mergeCell ref="A26:B27"/>
    <mergeCell ref="C26:V28"/>
    <mergeCell ref="W26:AR28"/>
    <mergeCell ref="A28:B28"/>
    <mergeCell ref="A29:B30"/>
    <mergeCell ref="A22:B23"/>
    <mergeCell ref="C22:V23"/>
    <mergeCell ref="W22:AR23"/>
    <mergeCell ref="A24:B25"/>
    <mergeCell ref="C24:V25"/>
    <mergeCell ref="W24:AR25"/>
    <mergeCell ref="A18:B19"/>
    <mergeCell ref="C18:V19"/>
    <mergeCell ref="W18:AR19"/>
    <mergeCell ref="A20:B21"/>
    <mergeCell ref="C20:V21"/>
    <mergeCell ref="W20:AR21"/>
    <mergeCell ref="W12:AR13"/>
    <mergeCell ref="A14:B15"/>
    <mergeCell ref="C14:V15"/>
    <mergeCell ref="W14:AR15"/>
    <mergeCell ref="A16:B17"/>
    <mergeCell ref="C16:V17"/>
    <mergeCell ref="W16:AR17"/>
    <mergeCell ref="A6:V7"/>
    <mergeCell ref="W6:AR7"/>
    <mergeCell ref="AS1:AS66"/>
    <mergeCell ref="A1:V1"/>
    <mergeCell ref="W1:AI1"/>
    <mergeCell ref="AJ1:AR1"/>
    <mergeCell ref="A2:AR3"/>
    <mergeCell ref="A4:AR5"/>
    <mergeCell ref="A8:B9"/>
    <mergeCell ref="C8:V9"/>
    <mergeCell ref="W8:AR9"/>
    <mergeCell ref="A10:B11"/>
    <mergeCell ref="C10:V11"/>
    <mergeCell ref="W10:AR11"/>
    <mergeCell ref="A12:B13"/>
    <mergeCell ref="C12:V13"/>
  </mergeCells>
  <pageMargins left="0.7" right="0.7" top="0.75" bottom="0.75" header="0.3" footer="0.3"/>
  <pageSetup scale="86" orientation="portrait" r:id="rId1"/>
  <colBreaks count="1" manualBreakCount="1">
    <brk id="45" max="1048575" man="1"/>
  </colBreaks>
  <ignoredErrors>
    <ignoredError sqref="W41:AR64" unlockedFormula="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Z46"/>
  <sheetViews>
    <sheetView zoomScaleNormal="100" zoomScaleSheetLayoutView="100" workbookViewId="0">
      <selection sqref="A1:K1"/>
    </sheetView>
  </sheetViews>
  <sheetFormatPr defaultColWidth="0" defaultRowHeight="15.45" zeroHeight="1" x14ac:dyDescent="0.4"/>
  <cols>
    <col min="1" max="11" width="9.07421875" style="3" customWidth="1"/>
    <col min="12" max="26" width="0" style="3" hidden="1" customWidth="1"/>
    <col min="27" max="16384" width="9.07421875" style="3" hidden="1"/>
  </cols>
  <sheetData>
    <row r="1" spans="1:11" ht="31.5" customHeight="1" x14ac:dyDescent="0.4">
      <c r="A1" s="433" t="s">
        <v>906</v>
      </c>
      <c r="B1" s="433"/>
      <c r="C1" s="433"/>
      <c r="D1" s="433"/>
      <c r="E1" s="433"/>
      <c r="F1" s="433"/>
      <c r="G1" s="433"/>
      <c r="H1" s="433"/>
      <c r="I1" s="433"/>
      <c r="J1" s="433"/>
      <c r="K1" s="433"/>
    </row>
    <row r="2" spans="1:11" x14ac:dyDescent="0.4">
      <c r="A2" s="435" t="s">
        <v>12</v>
      </c>
      <c r="B2" s="107" t="s">
        <v>1044</v>
      </c>
      <c r="C2" s="107"/>
      <c r="D2" s="107"/>
      <c r="E2" s="107"/>
      <c r="F2" s="107"/>
      <c r="G2" s="107"/>
      <c r="H2" s="107"/>
      <c r="I2" s="107"/>
      <c r="J2" s="107"/>
      <c r="K2" s="107"/>
    </row>
    <row r="3" spans="1:11" x14ac:dyDescent="0.4">
      <c r="A3" s="436"/>
      <c r="B3" s="107"/>
      <c r="C3" s="107"/>
      <c r="D3" s="107"/>
      <c r="E3" s="107"/>
      <c r="F3" s="107"/>
      <c r="G3" s="107"/>
      <c r="H3" s="107"/>
      <c r="I3" s="107"/>
      <c r="J3" s="107"/>
      <c r="K3" s="107"/>
    </row>
    <row r="4" spans="1:11" x14ac:dyDescent="0.4">
      <c r="A4" s="435" t="s">
        <v>21</v>
      </c>
      <c r="B4" s="434" t="s">
        <v>1043</v>
      </c>
      <c r="C4" s="434"/>
      <c r="D4" s="434"/>
      <c r="E4" s="434"/>
      <c r="F4" s="434"/>
      <c r="G4" s="434"/>
      <c r="H4" s="434"/>
      <c r="I4" s="434"/>
      <c r="J4" s="434"/>
      <c r="K4" s="434"/>
    </row>
    <row r="5" spans="1:11" x14ac:dyDescent="0.4">
      <c r="A5" s="435"/>
      <c r="B5" s="434"/>
      <c r="C5" s="434"/>
      <c r="D5" s="434"/>
      <c r="E5" s="434"/>
      <c r="F5" s="434"/>
      <c r="G5" s="434"/>
      <c r="H5" s="434"/>
      <c r="I5" s="434"/>
      <c r="J5" s="434"/>
      <c r="K5" s="434"/>
    </row>
    <row r="6" spans="1:11" x14ac:dyDescent="0.4">
      <c r="A6" s="435" t="s">
        <v>19</v>
      </c>
      <c r="B6" s="434" t="s">
        <v>909</v>
      </c>
      <c r="C6" s="434"/>
      <c r="D6" s="434"/>
      <c r="E6" s="434"/>
      <c r="F6" s="434"/>
      <c r="G6" s="434"/>
      <c r="H6" s="434"/>
      <c r="I6" s="434"/>
      <c r="J6" s="434"/>
      <c r="K6" s="434"/>
    </row>
    <row r="7" spans="1:11" x14ac:dyDescent="0.4">
      <c r="A7" s="435"/>
      <c r="B7" s="434"/>
      <c r="C7" s="434"/>
      <c r="D7" s="434"/>
      <c r="E7" s="434"/>
      <c r="F7" s="434"/>
      <c r="G7" s="434"/>
      <c r="H7" s="434"/>
      <c r="I7" s="434"/>
      <c r="J7" s="434"/>
      <c r="K7" s="434"/>
    </row>
    <row r="8" spans="1:11" x14ac:dyDescent="0.4">
      <c r="A8" s="45" t="s">
        <v>22</v>
      </c>
      <c r="B8" s="88" t="s">
        <v>1042</v>
      </c>
      <c r="C8" s="88"/>
      <c r="D8" s="88"/>
      <c r="E8" s="88"/>
      <c r="F8" s="88"/>
      <c r="G8" s="88"/>
      <c r="H8" s="88"/>
      <c r="I8" s="88"/>
      <c r="J8" s="88"/>
      <c r="K8" s="88"/>
    </row>
    <row r="9" spans="1:11" x14ac:dyDescent="0.4">
      <c r="A9" s="45" t="s">
        <v>23</v>
      </c>
      <c r="B9" s="88" t="s">
        <v>910</v>
      </c>
      <c r="C9" s="88"/>
      <c r="D9" s="88"/>
      <c r="E9" s="88"/>
      <c r="F9" s="88"/>
      <c r="G9" s="88"/>
      <c r="H9" s="88"/>
      <c r="I9" s="88"/>
      <c r="J9" s="88"/>
      <c r="K9" s="88"/>
    </row>
    <row r="10" spans="1:11" x14ac:dyDescent="0.4">
      <c r="A10" s="435" t="s">
        <v>20</v>
      </c>
      <c r="B10" s="107" t="s">
        <v>1035</v>
      </c>
      <c r="C10" s="107"/>
      <c r="D10" s="107"/>
      <c r="E10" s="107"/>
      <c r="F10" s="107"/>
      <c r="G10" s="107"/>
      <c r="H10" s="107"/>
      <c r="I10" s="107"/>
      <c r="J10" s="107"/>
      <c r="K10" s="107"/>
    </row>
    <row r="11" spans="1:11" x14ac:dyDescent="0.4">
      <c r="A11" s="435"/>
      <c r="B11" s="107"/>
      <c r="C11" s="107"/>
      <c r="D11" s="107"/>
      <c r="E11" s="107"/>
      <c r="F11" s="107"/>
      <c r="G11" s="107"/>
      <c r="H11" s="107"/>
      <c r="I11" s="107"/>
      <c r="J11" s="107"/>
      <c r="K11" s="107"/>
    </row>
    <row r="12" spans="1:11" x14ac:dyDescent="0.4">
      <c r="A12" s="435"/>
      <c r="B12" s="107"/>
      <c r="C12" s="107"/>
      <c r="D12" s="107"/>
      <c r="E12" s="107"/>
      <c r="F12" s="107"/>
      <c r="G12" s="107"/>
      <c r="H12" s="107"/>
      <c r="I12" s="107"/>
      <c r="J12" s="107"/>
      <c r="K12" s="107"/>
    </row>
    <row r="13" spans="1:11" x14ac:dyDescent="0.4">
      <c r="A13" s="435"/>
      <c r="B13" s="107"/>
      <c r="C13" s="107"/>
      <c r="D13" s="107"/>
      <c r="E13" s="107"/>
      <c r="F13" s="107"/>
      <c r="G13" s="107"/>
      <c r="H13" s="107"/>
      <c r="I13" s="107"/>
      <c r="J13" s="107"/>
      <c r="K13" s="107"/>
    </row>
    <row r="14" spans="1:11" x14ac:dyDescent="0.4">
      <c r="A14" s="435"/>
      <c r="B14" s="107"/>
      <c r="C14" s="107"/>
      <c r="D14" s="107"/>
      <c r="E14" s="107"/>
      <c r="F14" s="107"/>
      <c r="G14" s="107"/>
      <c r="H14" s="107"/>
      <c r="I14" s="107"/>
      <c r="J14" s="107"/>
      <c r="K14" s="107"/>
    </row>
    <row r="15" spans="1:11" ht="24.75" customHeight="1" x14ac:dyDescent="0.4">
      <c r="A15" s="435"/>
      <c r="B15" s="107"/>
      <c r="C15" s="107"/>
      <c r="D15" s="107"/>
      <c r="E15" s="107"/>
      <c r="F15" s="107"/>
      <c r="G15" s="107"/>
      <c r="H15" s="107"/>
      <c r="I15" s="107"/>
      <c r="J15" s="107"/>
      <c r="K15" s="107"/>
    </row>
    <row r="16" spans="1:11" x14ac:dyDescent="0.4">
      <c r="A16" s="45" t="s">
        <v>24</v>
      </c>
      <c r="B16" s="88" t="s">
        <v>904</v>
      </c>
      <c r="C16" s="88"/>
      <c r="D16" s="88"/>
      <c r="E16" s="88"/>
      <c r="F16" s="88"/>
      <c r="G16" s="88"/>
      <c r="H16" s="88"/>
      <c r="I16" s="88"/>
      <c r="J16" s="88"/>
      <c r="K16" s="88"/>
    </row>
    <row r="17" spans="1:26" x14ac:dyDescent="0.4">
      <c r="A17" s="45" t="s">
        <v>26</v>
      </c>
      <c r="B17" s="88" t="s">
        <v>905</v>
      </c>
      <c r="C17" s="88"/>
      <c r="D17" s="88"/>
      <c r="E17" s="88"/>
      <c r="F17" s="88"/>
      <c r="G17" s="88"/>
      <c r="H17" s="88"/>
      <c r="I17" s="88"/>
      <c r="J17" s="88"/>
      <c r="K17" s="88"/>
    </row>
    <row r="18" spans="1:26" x14ac:dyDescent="0.4">
      <c r="A18" s="45" t="s">
        <v>27</v>
      </c>
      <c r="B18" s="88" t="s">
        <v>1041</v>
      </c>
      <c r="C18" s="88"/>
      <c r="D18" s="88"/>
      <c r="E18" s="88"/>
      <c r="F18" s="88"/>
      <c r="G18" s="88"/>
      <c r="H18" s="88"/>
      <c r="I18" s="88"/>
      <c r="J18" s="88"/>
      <c r="K18" s="88"/>
    </row>
    <row r="19" spans="1:26" x14ac:dyDescent="0.4">
      <c r="A19" s="45" t="s">
        <v>28</v>
      </c>
      <c r="B19" s="88" t="s">
        <v>907</v>
      </c>
      <c r="C19" s="88"/>
      <c r="D19" s="88"/>
      <c r="E19" s="88"/>
      <c r="F19" s="88"/>
      <c r="G19" s="88"/>
      <c r="H19" s="88"/>
      <c r="I19" s="88"/>
      <c r="J19" s="88"/>
      <c r="K19" s="88"/>
    </row>
    <row r="20" spans="1:26" x14ac:dyDescent="0.4">
      <c r="A20" s="45" t="s">
        <v>32</v>
      </c>
      <c r="B20" s="88" t="s">
        <v>902</v>
      </c>
      <c r="C20" s="88"/>
      <c r="D20" s="88"/>
      <c r="E20" s="88"/>
      <c r="F20" s="88"/>
      <c r="G20" s="88"/>
      <c r="H20" s="88"/>
      <c r="I20" s="88"/>
      <c r="J20" s="88"/>
      <c r="K20" s="88"/>
    </row>
    <row r="21" spans="1:26" x14ac:dyDescent="0.4">
      <c r="A21" s="45" t="s">
        <v>29</v>
      </c>
      <c r="B21" s="88" t="s">
        <v>903</v>
      </c>
      <c r="C21" s="88"/>
      <c r="D21" s="88"/>
      <c r="E21" s="88"/>
      <c r="F21" s="88"/>
      <c r="G21" s="88"/>
      <c r="H21" s="88"/>
      <c r="I21" s="88"/>
      <c r="J21" s="88"/>
      <c r="K21" s="88"/>
    </row>
    <row r="22" spans="1:26" x14ac:dyDescent="0.4">
      <c r="A22" s="435" t="s">
        <v>30</v>
      </c>
      <c r="B22" s="107" t="s">
        <v>908</v>
      </c>
      <c r="C22" s="107"/>
      <c r="D22" s="107"/>
      <c r="E22" s="107"/>
      <c r="F22" s="107"/>
      <c r="G22" s="107"/>
      <c r="H22" s="107"/>
      <c r="I22" s="107"/>
      <c r="J22" s="107"/>
      <c r="K22" s="107"/>
      <c r="P22" s="47"/>
      <c r="Q22" s="47"/>
      <c r="R22" s="47"/>
      <c r="S22" s="47"/>
      <c r="T22" s="47"/>
      <c r="U22" s="48"/>
      <c r="V22" s="48"/>
      <c r="W22" s="48"/>
      <c r="X22" s="48"/>
      <c r="Y22" s="48"/>
      <c r="Z22" s="48"/>
    </row>
    <row r="23" spans="1:26" x14ac:dyDescent="0.4">
      <c r="A23" s="437"/>
      <c r="B23" s="107"/>
      <c r="C23" s="107"/>
      <c r="D23" s="107"/>
      <c r="E23" s="107"/>
      <c r="F23" s="107"/>
      <c r="G23" s="107"/>
      <c r="H23" s="107"/>
      <c r="I23" s="107"/>
      <c r="J23" s="107"/>
      <c r="K23" s="107"/>
      <c r="U23" s="46"/>
      <c r="V23" s="46"/>
      <c r="W23" s="46"/>
      <c r="X23" s="46"/>
      <c r="Y23" s="46"/>
      <c r="Z23" s="46"/>
    </row>
    <row r="24" spans="1:26" x14ac:dyDescent="0.4">
      <c r="A24" s="437"/>
      <c r="B24" s="107"/>
      <c r="C24" s="107"/>
      <c r="D24" s="107"/>
      <c r="E24" s="107"/>
      <c r="F24" s="107"/>
      <c r="G24" s="107"/>
      <c r="H24" s="107"/>
      <c r="I24" s="107"/>
      <c r="J24" s="107"/>
      <c r="K24" s="107"/>
      <c r="U24" s="46"/>
      <c r="V24" s="46"/>
      <c r="W24" s="46"/>
      <c r="X24" s="46"/>
      <c r="Y24" s="46"/>
      <c r="Z24" s="46"/>
    </row>
    <row r="25" spans="1:26" x14ac:dyDescent="0.4">
      <c r="A25" s="437"/>
      <c r="B25" s="107"/>
      <c r="C25" s="107"/>
      <c r="D25" s="107"/>
      <c r="E25" s="107"/>
      <c r="F25" s="107"/>
      <c r="G25" s="107"/>
      <c r="H25" s="107"/>
      <c r="I25" s="107"/>
      <c r="J25" s="107"/>
      <c r="K25" s="107"/>
      <c r="U25" s="46"/>
      <c r="V25" s="46"/>
      <c r="W25" s="46"/>
      <c r="X25" s="46"/>
      <c r="Y25" s="46"/>
      <c r="Z25" s="46"/>
    </row>
    <row r="26" spans="1:26" x14ac:dyDescent="0.4"/>
    <row r="27" spans="1:26" x14ac:dyDescent="0.4"/>
    <row r="28" spans="1:26" x14ac:dyDescent="0.4"/>
    <row r="29" spans="1:26" x14ac:dyDescent="0.4"/>
    <row r="30" spans="1:26" x14ac:dyDescent="0.4"/>
    <row r="31" spans="1:26" x14ac:dyDescent="0.4"/>
    <row r="32" spans="1:26" x14ac:dyDescent="0.4"/>
    <row r="33" x14ac:dyDescent="0.4"/>
    <row r="34" x14ac:dyDescent="0.4"/>
    <row r="35" x14ac:dyDescent="0.4"/>
    <row r="36" x14ac:dyDescent="0.4"/>
    <row r="37" x14ac:dyDescent="0.4"/>
    <row r="38" x14ac:dyDescent="0.4"/>
    <row r="39" x14ac:dyDescent="0.4"/>
    <row r="40" x14ac:dyDescent="0.4"/>
    <row r="41" x14ac:dyDescent="0.4"/>
    <row r="42" x14ac:dyDescent="0.4"/>
    <row r="43" x14ac:dyDescent="0.4"/>
    <row r="46" x14ac:dyDescent="0.4"/>
  </sheetData>
  <sheetProtection sheet="1" objects="1" scenarios="1" selectLockedCells="1" selectUnlockedCells="1"/>
  <mergeCells count="19">
    <mergeCell ref="B22:K25"/>
    <mergeCell ref="A22:A25"/>
    <mergeCell ref="B8:K8"/>
    <mergeCell ref="B9:K9"/>
    <mergeCell ref="B21:K21"/>
    <mergeCell ref="B16:K16"/>
    <mergeCell ref="B17:K17"/>
    <mergeCell ref="B10:K15"/>
    <mergeCell ref="A10:A15"/>
    <mergeCell ref="B18:K18"/>
    <mergeCell ref="B19:K19"/>
    <mergeCell ref="B20:K20"/>
    <mergeCell ref="A1:K1"/>
    <mergeCell ref="B2:K3"/>
    <mergeCell ref="B6:K7"/>
    <mergeCell ref="B4:K5"/>
    <mergeCell ref="A2:A3"/>
    <mergeCell ref="A4:A5"/>
    <mergeCell ref="A6:A7"/>
  </mergeCells>
  <pageMargins left="0.7" right="0.7" top="0.75" bottom="0.75" header="0.3" footer="0.3"/>
  <pageSetup scale="88" orientation="portrait" r:id="rId1"/>
  <ignoredErrors>
    <ignoredError sqref="A8" numberStoredAsText="1"/>
  </ignoredError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DM1048576"/>
  <sheetViews>
    <sheetView zoomScaleNormal="100" zoomScaleSheetLayoutView="100" workbookViewId="0">
      <pane ySplit="7" topLeftCell="A8" activePane="bottomLeft" state="frozen"/>
      <selection activeCell="A3" sqref="A3:AR55"/>
      <selection pane="bottomLeft" activeCell="F25" sqref="F25:K41"/>
    </sheetView>
  </sheetViews>
  <sheetFormatPr defaultColWidth="0" defaultRowHeight="14.15" zeroHeight="1" x14ac:dyDescent="0.35"/>
  <cols>
    <col min="1" max="4" width="2.3046875" style="1" customWidth="1"/>
    <col min="5" max="5" width="12" style="1" customWidth="1"/>
    <col min="6" max="11" width="2.69140625" style="1" customWidth="1"/>
    <col min="12" max="59" width="2.3046875" style="1" customWidth="1"/>
    <col min="60" max="60" width="5.84375" style="1" customWidth="1"/>
    <col min="61" max="64" width="2.3046875" style="1" hidden="1" customWidth="1"/>
    <col min="65" max="65" width="11.3046875" style="1" hidden="1" customWidth="1"/>
    <col min="66" max="78" width="5.53515625" style="1" hidden="1" customWidth="1"/>
    <col min="79" max="80" width="4.53515625" style="1" hidden="1" customWidth="1"/>
    <col min="81" max="81" width="5.53515625" style="1" hidden="1" customWidth="1"/>
    <col min="82" max="112" width="4.53515625" style="1" hidden="1" customWidth="1"/>
    <col min="113" max="113" width="6.53515625" style="1" hidden="1" customWidth="1"/>
    <col min="114" max="114" width="2.3046875" style="1" hidden="1" customWidth="1"/>
    <col min="115" max="115" width="14.07421875" style="1" hidden="1" customWidth="1"/>
    <col min="116" max="116" width="8.3046875" style="1" hidden="1" customWidth="1"/>
    <col min="117" max="117" width="0" style="1" hidden="1" customWidth="1"/>
    <col min="118" max="16384" width="2.3046875" style="1" hidden="1"/>
  </cols>
  <sheetData>
    <row r="1" spans="1:117" ht="15.45" x14ac:dyDescent="0.4">
      <c r="A1" s="86" t="str">
        <f>'Page 1'!B11</f>
        <v>Gasconade County</v>
      </c>
      <c r="B1" s="86"/>
      <c r="C1" s="86"/>
      <c r="D1" s="86"/>
      <c r="E1" s="86"/>
      <c r="F1" s="86"/>
      <c r="G1" s="86"/>
      <c r="H1" s="86"/>
      <c r="I1" s="86"/>
      <c r="J1" s="86"/>
      <c r="K1" s="86"/>
      <c r="L1" s="86"/>
      <c r="M1" s="86"/>
      <c r="N1" s="86"/>
      <c r="O1" s="86"/>
      <c r="P1" s="86"/>
      <c r="Q1" s="86"/>
      <c r="R1" s="86"/>
      <c r="S1" s="86"/>
      <c r="T1" s="86"/>
      <c r="U1" s="86"/>
      <c r="V1" s="86"/>
      <c r="W1" s="87" t="s">
        <v>13</v>
      </c>
      <c r="X1" s="88"/>
      <c r="Y1" s="88"/>
      <c r="Z1" s="88"/>
      <c r="AA1" s="88"/>
      <c r="AB1" s="88"/>
      <c r="AC1" s="88"/>
      <c r="AD1" s="88"/>
      <c r="AE1" s="88"/>
      <c r="AF1" s="88"/>
      <c r="AG1" s="88"/>
      <c r="AH1" s="88"/>
      <c r="AI1" s="88"/>
      <c r="AJ1" s="124"/>
      <c r="AK1" s="124"/>
      <c r="AL1" s="124"/>
      <c r="AM1" s="124"/>
      <c r="AN1" s="124"/>
      <c r="AO1" s="124"/>
      <c r="AP1" s="124"/>
      <c r="AQ1" s="124"/>
      <c r="AR1" s="124"/>
      <c r="AS1" s="469" t="s">
        <v>664</v>
      </c>
      <c r="AT1" s="469"/>
      <c r="AU1" s="469"/>
      <c r="AV1" s="469"/>
      <c r="AW1" s="469"/>
      <c r="AX1" s="469"/>
      <c r="AY1" s="469"/>
      <c r="AZ1" s="469"/>
      <c r="BA1" s="469"/>
      <c r="BB1" s="469"/>
      <c r="BC1" s="469"/>
      <c r="BD1" s="468" t="str">
        <f>BM1</f>
        <v>2026</v>
      </c>
      <c r="BE1" s="468"/>
      <c r="BF1" s="468"/>
      <c r="BG1" s="468"/>
      <c r="BH1" s="478">
        <v>12</v>
      </c>
      <c r="BI1" s="1" t="str">
        <f>'Page 1'!B6</f>
        <v>2026-2027</v>
      </c>
      <c r="BM1" s="1" t="str">
        <f>LEFT(BI1,4)</f>
        <v>2026</v>
      </c>
    </row>
    <row r="2" spans="1:117" ht="15.45" x14ac:dyDescent="0.4">
      <c r="A2" s="475" t="str">
        <f>"Phase Chart " &amp; 'Page 12 PC1YR'!BD1</f>
        <v>Phase Chart 2026</v>
      </c>
      <c r="B2" s="476"/>
      <c r="C2" s="476"/>
      <c r="D2" s="476"/>
      <c r="E2" s="476"/>
      <c r="F2" s="476"/>
      <c r="G2" s="476"/>
      <c r="H2" s="476"/>
      <c r="I2" s="476"/>
      <c r="J2" s="476"/>
      <c r="K2" s="476"/>
      <c r="L2" s="476"/>
      <c r="M2" s="476"/>
      <c r="N2" s="476"/>
      <c r="O2" s="476"/>
      <c r="P2" s="476"/>
      <c r="Q2" s="476"/>
      <c r="R2" s="476"/>
      <c r="S2" s="476"/>
      <c r="T2" s="476"/>
      <c r="U2" s="476"/>
      <c r="V2" s="476"/>
      <c r="W2" s="476"/>
      <c r="X2" s="476"/>
      <c r="Y2" s="476"/>
      <c r="Z2" s="476"/>
      <c r="AA2" s="476"/>
      <c r="AB2" s="476"/>
      <c r="AC2" s="476"/>
      <c r="AD2" s="476"/>
      <c r="AE2" s="476"/>
      <c r="AF2" s="476"/>
      <c r="AG2" s="476"/>
      <c r="AH2" s="476"/>
      <c r="AI2" s="476"/>
      <c r="AJ2" s="476"/>
      <c r="AK2" s="476"/>
      <c r="AL2" s="476"/>
      <c r="AM2" s="476"/>
      <c r="AN2" s="476"/>
      <c r="AO2" s="476"/>
      <c r="AP2" s="476"/>
      <c r="AQ2" s="476"/>
      <c r="AR2" s="476"/>
      <c r="AS2" s="476"/>
      <c r="AT2" s="476"/>
      <c r="AU2" s="476"/>
      <c r="AV2" s="476"/>
      <c r="AW2" s="476"/>
      <c r="AX2" s="476"/>
      <c r="AY2" s="476"/>
      <c r="AZ2" s="476"/>
      <c r="BA2" s="476"/>
      <c r="BB2" s="476"/>
      <c r="BC2" s="476"/>
      <c r="BD2" s="476"/>
      <c r="BE2" s="476"/>
      <c r="BF2" s="476"/>
      <c r="BG2" s="476"/>
      <c r="BH2" s="478"/>
    </row>
    <row r="3" spans="1:117" ht="15" customHeight="1" x14ac:dyDescent="0.35">
      <c r="A3" s="467" t="s">
        <v>651</v>
      </c>
      <c r="B3" s="467"/>
      <c r="C3" s="467"/>
      <c r="D3" s="467"/>
      <c r="E3" s="467"/>
      <c r="F3" s="470" t="s">
        <v>918</v>
      </c>
      <c r="G3" s="470"/>
      <c r="H3" s="471"/>
      <c r="I3" s="472" t="s">
        <v>917</v>
      </c>
      <c r="J3" s="472"/>
      <c r="K3" s="473"/>
      <c r="L3" s="474" t="s">
        <v>650</v>
      </c>
      <c r="M3" s="474"/>
      <c r="N3" s="474"/>
      <c r="O3" s="474"/>
      <c r="P3" s="474" t="s">
        <v>652</v>
      </c>
      <c r="Q3" s="474"/>
      <c r="R3" s="474"/>
      <c r="S3" s="474"/>
      <c r="T3" s="474" t="s">
        <v>653</v>
      </c>
      <c r="U3" s="474"/>
      <c r="V3" s="474"/>
      <c r="W3" s="474"/>
      <c r="X3" s="474" t="s">
        <v>654</v>
      </c>
      <c r="Y3" s="474"/>
      <c r="Z3" s="474"/>
      <c r="AA3" s="474"/>
      <c r="AB3" s="474" t="s">
        <v>655</v>
      </c>
      <c r="AC3" s="474"/>
      <c r="AD3" s="474"/>
      <c r="AE3" s="474"/>
      <c r="AF3" s="474" t="s">
        <v>656</v>
      </c>
      <c r="AG3" s="474"/>
      <c r="AH3" s="474"/>
      <c r="AI3" s="474"/>
      <c r="AJ3" s="474" t="s">
        <v>657</v>
      </c>
      <c r="AK3" s="474"/>
      <c r="AL3" s="474"/>
      <c r="AM3" s="474"/>
      <c r="AN3" s="474" t="s">
        <v>658</v>
      </c>
      <c r="AO3" s="474"/>
      <c r="AP3" s="474"/>
      <c r="AQ3" s="474"/>
      <c r="AR3" s="474" t="s">
        <v>659</v>
      </c>
      <c r="AS3" s="474"/>
      <c r="AT3" s="474"/>
      <c r="AU3" s="474"/>
      <c r="AV3" s="474" t="s">
        <v>660</v>
      </c>
      <c r="AW3" s="474"/>
      <c r="AX3" s="474"/>
      <c r="AY3" s="474"/>
      <c r="AZ3" s="474" t="s">
        <v>661</v>
      </c>
      <c r="BA3" s="474"/>
      <c r="BB3" s="474"/>
      <c r="BC3" s="474"/>
      <c r="BD3" s="474" t="s">
        <v>662</v>
      </c>
      <c r="BE3" s="474"/>
      <c r="BF3" s="474"/>
      <c r="BG3" s="474"/>
      <c r="BH3" s="478"/>
      <c r="BM3" s="474" t="s">
        <v>650</v>
      </c>
      <c r="BN3" s="474"/>
      <c r="BO3" s="474"/>
      <c r="BP3" s="474"/>
      <c r="BQ3" s="474" t="s">
        <v>652</v>
      </c>
      <c r="BR3" s="474"/>
      <c r="BS3" s="474"/>
      <c r="BT3" s="474"/>
      <c r="BU3" s="474" t="s">
        <v>653</v>
      </c>
      <c r="BV3" s="474"/>
      <c r="BW3" s="474"/>
      <c r="BX3" s="474"/>
      <c r="BY3" s="474" t="s">
        <v>654</v>
      </c>
      <c r="BZ3" s="474"/>
      <c r="CA3" s="474"/>
      <c r="CB3" s="474"/>
      <c r="CC3" s="474" t="s">
        <v>655</v>
      </c>
      <c r="CD3" s="474"/>
      <c r="CE3" s="474"/>
      <c r="CF3" s="474"/>
      <c r="CG3" s="474" t="s">
        <v>656</v>
      </c>
      <c r="CH3" s="474"/>
      <c r="CI3" s="474"/>
      <c r="CJ3" s="474"/>
      <c r="CK3" s="474" t="s">
        <v>657</v>
      </c>
      <c r="CL3" s="474"/>
      <c r="CM3" s="474"/>
      <c r="CN3" s="474"/>
      <c r="CO3" s="474" t="s">
        <v>658</v>
      </c>
      <c r="CP3" s="474"/>
      <c r="CQ3" s="474"/>
      <c r="CR3" s="474"/>
      <c r="CS3" s="474" t="s">
        <v>659</v>
      </c>
      <c r="CT3" s="474"/>
      <c r="CU3" s="474"/>
      <c r="CV3" s="474"/>
      <c r="CW3" s="474" t="s">
        <v>660</v>
      </c>
      <c r="CX3" s="474"/>
      <c r="CY3" s="474"/>
      <c r="CZ3" s="474"/>
      <c r="DA3" s="474" t="s">
        <v>661</v>
      </c>
      <c r="DB3" s="474"/>
      <c r="DC3" s="474"/>
      <c r="DD3" s="474"/>
      <c r="DE3" s="474" t="s">
        <v>662</v>
      </c>
      <c r="DF3" s="474"/>
      <c r="DG3" s="474"/>
      <c r="DH3" s="474"/>
      <c r="DK3" s="450" t="s">
        <v>705</v>
      </c>
    </row>
    <row r="4" spans="1:117" ht="15" customHeight="1" x14ac:dyDescent="0.35">
      <c r="A4" s="467"/>
      <c r="B4" s="467"/>
      <c r="C4" s="467"/>
      <c r="D4" s="467"/>
      <c r="E4" s="467"/>
      <c r="F4" s="470"/>
      <c r="G4" s="470"/>
      <c r="H4" s="471"/>
      <c r="I4" s="472"/>
      <c r="J4" s="472"/>
      <c r="K4" s="473"/>
      <c r="L4" s="474"/>
      <c r="M4" s="474"/>
      <c r="N4" s="474"/>
      <c r="O4" s="474"/>
      <c r="P4" s="474"/>
      <c r="Q4" s="474"/>
      <c r="R4" s="474"/>
      <c r="S4" s="474"/>
      <c r="T4" s="474"/>
      <c r="U4" s="474"/>
      <c r="V4" s="474"/>
      <c r="W4" s="474"/>
      <c r="X4" s="474"/>
      <c r="Y4" s="474"/>
      <c r="Z4" s="474"/>
      <c r="AA4" s="474"/>
      <c r="AB4" s="474"/>
      <c r="AC4" s="474"/>
      <c r="AD4" s="474"/>
      <c r="AE4" s="474"/>
      <c r="AF4" s="474"/>
      <c r="AG4" s="474"/>
      <c r="AH4" s="474"/>
      <c r="AI4" s="474"/>
      <c r="AJ4" s="474"/>
      <c r="AK4" s="474"/>
      <c r="AL4" s="474"/>
      <c r="AM4" s="474"/>
      <c r="AN4" s="474"/>
      <c r="AO4" s="474"/>
      <c r="AP4" s="474"/>
      <c r="AQ4" s="474"/>
      <c r="AR4" s="474"/>
      <c r="AS4" s="474"/>
      <c r="AT4" s="474"/>
      <c r="AU4" s="474"/>
      <c r="AV4" s="474"/>
      <c r="AW4" s="474"/>
      <c r="AX4" s="474"/>
      <c r="AY4" s="474"/>
      <c r="AZ4" s="474"/>
      <c r="BA4" s="474"/>
      <c r="BB4" s="474"/>
      <c r="BC4" s="474"/>
      <c r="BD4" s="474"/>
      <c r="BE4" s="474"/>
      <c r="BF4" s="474"/>
      <c r="BG4" s="474"/>
      <c r="BH4" s="478"/>
      <c r="BM4" s="474"/>
      <c r="BN4" s="474"/>
      <c r="BO4" s="474"/>
      <c r="BP4" s="474"/>
      <c r="BQ4" s="474"/>
      <c r="BR4" s="474"/>
      <c r="BS4" s="474"/>
      <c r="BT4" s="474"/>
      <c r="BU4" s="474"/>
      <c r="BV4" s="474"/>
      <c r="BW4" s="474"/>
      <c r="BX4" s="474"/>
      <c r="BY4" s="474"/>
      <c r="BZ4" s="474"/>
      <c r="CA4" s="474"/>
      <c r="CB4" s="474"/>
      <c r="CC4" s="474"/>
      <c r="CD4" s="474"/>
      <c r="CE4" s="474"/>
      <c r="CF4" s="474"/>
      <c r="CG4" s="474"/>
      <c r="CH4" s="474"/>
      <c r="CI4" s="474"/>
      <c r="CJ4" s="474"/>
      <c r="CK4" s="474"/>
      <c r="CL4" s="474"/>
      <c r="CM4" s="474"/>
      <c r="CN4" s="474"/>
      <c r="CO4" s="474"/>
      <c r="CP4" s="474"/>
      <c r="CQ4" s="474"/>
      <c r="CR4" s="474"/>
      <c r="CS4" s="474"/>
      <c r="CT4" s="474"/>
      <c r="CU4" s="474"/>
      <c r="CV4" s="474"/>
      <c r="CW4" s="474"/>
      <c r="CX4" s="474"/>
      <c r="CY4" s="474"/>
      <c r="CZ4" s="474"/>
      <c r="DA4" s="474"/>
      <c r="DB4" s="474"/>
      <c r="DC4" s="474"/>
      <c r="DD4" s="474"/>
      <c r="DE4" s="474"/>
      <c r="DF4" s="474"/>
      <c r="DG4" s="474"/>
      <c r="DH4" s="474"/>
      <c r="DK4" s="450"/>
    </row>
    <row r="5" spans="1:117" ht="15" customHeight="1" x14ac:dyDescent="0.35">
      <c r="A5" s="467"/>
      <c r="B5" s="467"/>
      <c r="C5" s="467"/>
      <c r="D5" s="467"/>
      <c r="E5" s="467"/>
      <c r="F5" s="470"/>
      <c r="G5" s="470"/>
      <c r="H5" s="471"/>
      <c r="I5" s="472"/>
      <c r="J5" s="472"/>
      <c r="K5" s="473"/>
      <c r="L5" s="474"/>
      <c r="M5" s="474"/>
      <c r="N5" s="474"/>
      <c r="O5" s="474"/>
      <c r="P5" s="474"/>
      <c r="Q5" s="474"/>
      <c r="R5" s="474"/>
      <c r="S5" s="474"/>
      <c r="T5" s="474"/>
      <c r="U5" s="474"/>
      <c r="V5" s="474"/>
      <c r="W5" s="474"/>
      <c r="X5" s="474"/>
      <c r="Y5" s="474"/>
      <c r="Z5" s="474"/>
      <c r="AA5" s="474"/>
      <c r="AB5" s="474"/>
      <c r="AC5" s="474"/>
      <c r="AD5" s="474"/>
      <c r="AE5" s="474"/>
      <c r="AF5" s="474"/>
      <c r="AG5" s="474"/>
      <c r="AH5" s="474"/>
      <c r="AI5" s="474"/>
      <c r="AJ5" s="474"/>
      <c r="AK5" s="474"/>
      <c r="AL5" s="474"/>
      <c r="AM5" s="474"/>
      <c r="AN5" s="474"/>
      <c r="AO5" s="474"/>
      <c r="AP5" s="474"/>
      <c r="AQ5" s="474"/>
      <c r="AR5" s="474"/>
      <c r="AS5" s="474"/>
      <c r="AT5" s="474"/>
      <c r="AU5" s="474"/>
      <c r="AV5" s="474"/>
      <c r="AW5" s="474"/>
      <c r="AX5" s="474"/>
      <c r="AY5" s="474"/>
      <c r="AZ5" s="474"/>
      <c r="BA5" s="474"/>
      <c r="BB5" s="474"/>
      <c r="BC5" s="474"/>
      <c r="BD5" s="474"/>
      <c r="BE5" s="474"/>
      <c r="BF5" s="474"/>
      <c r="BG5" s="474"/>
      <c r="BH5" s="478"/>
      <c r="BM5" s="474"/>
      <c r="BN5" s="474"/>
      <c r="BO5" s="474"/>
      <c r="BP5" s="474"/>
      <c r="BQ5" s="474"/>
      <c r="BR5" s="474"/>
      <c r="BS5" s="474"/>
      <c r="BT5" s="474"/>
      <c r="BU5" s="474"/>
      <c r="BV5" s="474"/>
      <c r="BW5" s="474"/>
      <c r="BX5" s="474"/>
      <c r="BY5" s="474"/>
      <c r="BZ5" s="474"/>
      <c r="CA5" s="474"/>
      <c r="CB5" s="474"/>
      <c r="CC5" s="474"/>
      <c r="CD5" s="474"/>
      <c r="CE5" s="474"/>
      <c r="CF5" s="474"/>
      <c r="CG5" s="474"/>
      <c r="CH5" s="474"/>
      <c r="CI5" s="474"/>
      <c r="CJ5" s="474"/>
      <c r="CK5" s="474"/>
      <c r="CL5" s="474"/>
      <c r="CM5" s="474"/>
      <c r="CN5" s="474"/>
      <c r="CO5" s="474"/>
      <c r="CP5" s="474"/>
      <c r="CQ5" s="474"/>
      <c r="CR5" s="474"/>
      <c r="CS5" s="474"/>
      <c r="CT5" s="474"/>
      <c r="CU5" s="474"/>
      <c r="CV5" s="474"/>
      <c r="CW5" s="474"/>
      <c r="CX5" s="474"/>
      <c r="CY5" s="474"/>
      <c r="CZ5" s="474"/>
      <c r="DA5" s="474"/>
      <c r="DB5" s="474"/>
      <c r="DC5" s="474"/>
      <c r="DD5" s="474"/>
      <c r="DE5" s="474"/>
      <c r="DF5" s="474"/>
      <c r="DG5" s="474"/>
      <c r="DH5" s="474"/>
      <c r="DK5" s="450"/>
    </row>
    <row r="6" spans="1:117" ht="15" customHeight="1" x14ac:dyDescent="0.35">
      <c r="A6" s="467"/>
      <c r="B6" s="467"/>
      <c r="C6" s="467"/>
      <c r="D6" s="467"/>
      <c r="E6" s="467"/>
      <c r="F6" s="470"/>
      <c r="G6" s="470"/>
      <c r="H6" s="471"/>
      <c r="I6" s="472"/>
      <c r="J6" s="472"/>
      <c r="K6" s="473"/>
      <c r="L6" s="474"/>
      <c r="M6" s="474"/>
      <c r="N6" s="474"/>
      <c r="O6" s="474"/>
      <c r="P6" s="474"/>
      <c r="Q6" s="474"/>
      <c r="R6" s="474"/>
      <c r="S6" s="474"/>
      <c r="T6" s="474"/>
      <c r="U6" s="474"/>
      <c r="V6" s="474"/>
      <c r="W6" s="474"/>
      <c r="X6" s="474"/>
      <c r="Y6" s="474"/>
      <c r="Z6" s="474"/>
      <c r="AA6" s="474"/>
      <c r="AB6" s="474"/>
      <c r="AC6" s="474"/>
      <c r="AD6" s="474"/>
      <c r="AE6" s="474"/>
      <c r="AF6" s="474"/>
      <c r="AG6" s="474"/>
      <c r="AH6" s="474"/>
      <c r="AI6" s="474"/>
      <c r="AJ6" s="474"/>
      <c r="AK6" s="474"/>
      <c r="AL6" s="474"/>
      <c r="AM6" s="474"/>
      <c r="AN6" s="474"/>
      <c r="AO6" s="474"/>
      <c r="AP6" s="474"/>
      <c r="AQ6" s="474"/>
      <c r="AR6" s="474"/>
      <c r="AS6" s="474"/>
      <c r="AT6" s="474"/>
      <c r="AU6" s="474"/>
      <c r="AV6" s="474"/>
      <c r="AW6" s="474"/>
      <c r="AX6" s="474"/>
      <c r="AY6" s="474"/>
      <c r="AZ6" s="474"/>
      <c r="BA6" s="474"/>
      <c r="BB6" s="474"/>
      <c r="BC6" s="474"/>
      <c r="BD6" s="474"/>
      <c r="BE6" s="474"/>
      <c r="BF6" s="474"/>
      <c r="BG6" s="474"/>
      <c r="BH6" s="478"/>
      <c r="BM6" s="474"/>
      <c r="BN6" s="474"/>
      <c r="BO6" s="474"/>
      <c r="BP6" s="474"/>
      <c r="BQ6" s="474"/>
      <c r="BR6" s="474"/>
      <c r="BS6" s="474"/>
      <c r="BT6" s="474"/>
      <c r="BU6" s="474"/>
      <c r="BV6" s="474"/>
      <c r="BW6" s="474"/>
      <c r="BX6" s="474"/>
      <c r="BY6" s="474"/>
      <c r="BZ6" s="474"/>
      <c r="CA6" s="474"/>
      <c r="CB6" s="474"/>
      <c r="CC6" s="474"/>
      <c r="CD6" s="474"/>
      <c r="CE6" s="474"/>
      <c r="CF6" s="474"/>
      <c r="CG6" s="474"/>
      <c r="CH6" s="474"/>
      <c r="CI6" s="474"/>
      <c r="CJ6" s="474"/>
      <c r="CK6" s="474"/>
      <c r="CL6" s="474"/>
      <c r="CM6" s="474"/>
      <c r="CN6" s="474"/>
      <c r="CO6" s="474"/>
      <c r="CP6" s="474"/>
      <c r="CQ6" s="474"/>
      <c r="CR6" s="474"/>
      <c r="CS6" s="474"/>
      <c r="CT6" s="474"/>
      <c r="CU6" s="474"/>
      <c r="CV6" s="474"/>
      <c r="CW6" s="474"/>
      <c r="CX6" s="474"/>
      <c r="CY6" s="474"/>
      <c r="CZ6" s="474"/>
      <c r="DA6" s="474"/>
      <c r="DB6" s="474"/>
      <c r="DC6" s="474"/>
      <c r="DD6" s="474"/>
      <c r="DE6" s="474"/>
      <c r="DF6" s="474"/>
      <c r="DG6" s="474"/>
      <c r="DH6" s="474"/>
      <c r="DK6" s="450"/>
    </row>
    <row r="7" spans="1:117" ht="15" customHeight="1" x14ac:dyDescent="0.35">
      <c r="A7" s="467"/>
      <c r="B7" s="467"/>
      <c r="C7" s="467"/>
      <c r="D7" s="467"/>
      <c r="E7" s="467"/>
      <c r="F7" s="470"/>
      <c r="G7" s="470"/>
      <c r="H7" s="471"/>
      <c r="I7" s="472"/>
      <c r="J7" s="472"/>
      <c r="K7" s="473"/>
      <c r="L7" s="474"/>
      <c r="M7" s="474"/>
      <c r="N7" s="474"/>
      <c r="O7" s="474"/>
      <c r="P7" s="474"/>
      <c r="Q7" s="474"/>
      <c r="R7" s="474"/>
      <c r="S7" s="474"/>
      <c r="T7" s="474"/>
      <c r="U7" s="474"/>
      <c r="V7" s="474"/>
      <c r="W7" s="474"/>
      <c r="X7" s="474"/>
      <c r="Y7" s="474"/>
      <c r="Z7" s="474"/>
      <c r="AA7" s="474"/>
      <c r="AB7" s="474"/>
      <c r="AC7" s="474"/>
      <c r="AD7" s="474"/>
      <c r="AE7" s="474"/>
      <c r="AF7" s="474"/>
      <c r="AG7" s="474"/>
      <c r="AH7" s="474"/>
      <c r="AI7" s="474"/>
      <c r="AJ7" s="474"/>
      <c r="AK7" s="474"/>
      <c r="AL7" s="474"/>
      <c r="AM7" s="474"/>
      <c r="AN7" s="474"/>
      <c r="AO7" s="474"/>
      <c r="AP7" s="474"/>
      <c r="AQ7" s="474"/>
      <c r="AR7" s="474"/>
      <c r="AS7" s="474"/>
      <c r="AT7" s="474"/>
      <c r="AU7" s="474"/>
      <c r="AV7" s="474"/>
      <c r="AW7" s="474"/>
      <c r="AX7" s="474"/>
      <c r="AY7" s="474"/>
      <c r="AZ7" s="474"/>
      <c r="BA7" s="474"/>
      <c r="BB7" s="474"/>
      <c r="BC7" s="474"/>
      <c r="BD7" s="474"/>
      <c r="BE7" s="474"/>
      <c r="BF7" s="474"/>
      <c r="BG7" s="474"/>
      <c r="BH7" s="478"/>
      <c r="BM7" s="474"/>
      <c r="BN7" s="474"/>
      <c r="BO7" s="474"/>
      <c r="BP7" s="474"/>
      <c r="BQ7" s="474"/>
      <c r="BR7" s="474"/>
      <c r="BS7" s="474"/>
      <c r="BT7" s="474"/>
      <c r="BU7" s="474"/>
      <c r="BV7" s="474"/>
      <c r="BW7" s="474"/>
      <c r="BX7" s="474"/>
      <c r="BY7" s="474"/>
      <c r="BZ7" s="474"/>
      <c r="CA7" s="474"/>
      <c r="CB7" s="474"/>
      <c r="CC7" s="474"/>
      <c r="CD7" s="474"/>
      <c r="CE7" s="474"/>
      <c r="CF7" s="474"/>
      <c r="CG7" s="474"/>
      <c r="CH7" s="474"/>
      <c r="CI7" s="474"/>
      <c r="CJ7" s="474"/>
      <c r="CK7" s="474"/>
      <c r="CL7" s="474"/>
      <c r="CM7" s="474"/>
      <c r="CN7" s="474"/>
      <c r="CO7" s="474"/>
      <c r="CP7" s="474"/>
      <c r="CQ7" s="474"/>
      <c r="CR7" s="474"/>
      <c r="CS7" s="474"/>
      <c r="CT7" s="474"/>
      <c r="CU7" s="474"/>
      <c r="CV7" s="474"/>
      <c r="CW7" s="474"/>
      <c r="CX7" s="474"/>
      <c r="CY7" s="474"/>
      <c r="CZ7" s="474"/>
      <c r="DA7" s="474"/>
      <c r="DB7" s="474"/>
      <c r="DC7" s="474"/>
      <c r="DD7" s="474"/>
      <c r="DE7" s="474"/>
      <c r="DF7" s="474"/>
      <c r="DG7" s="474"/>
      <c r="DH7" s="474"/>
      <c r="DK7" s="450"/>
    </row>
    <row r="8" spans="1:117" ht="14.6" x14ac:dyDescent="0.4">
      <c r="A8" s="454" t="s">
        <v>663</v>
      </c>
      <c r="B8" s="455"/>
      <c r="C8" s="455"/>
      <c r="D8" s="455"/>
      <c r="E8" s="456"/>
      <c r="F8" s="464"/>
      <c r="G8" s="465"/>
      <c r="H8" s="466"/>
      <c r="I8" s="464"/>
      <c r="J8" s="465"/>
      <c r="K8" s="465"/>
      <c r="L8" s="37"/>
      <c r="M8" s="38"/>
      <c r="N8" s="38"/>
      <c r="O8" s="39"/>
      <c r="P8" s="37"/>
      <c r="Q8" s="38"/>
      <c r="R8" s="38"/>
      <c r="S8" s="39"/>
      <c r="T8" s="37"/>
      <c r="U8" s="38"/>
      <c r="V8" s="38"/>
      <c r="W8" s="39"/>
      <c r="X8" s="37"/>
      <c r="Y8" s="38"/>
      <c r="Z8" s="38"/>
      <c r="AA8" s="39"/>
      <c r="AB8" s="37"/>
      <c r="AC8" s="38"/>
      <c r="AD8" s="38"/>
      <c r="AE8" s="39"/>
      <c r="AF8" s="37"/>
      <c r="AG8" s="38"/>
      <c r="AH8" s="38"/>
      <c r="AI8" s="39"/>
      <c r="AJ8" s="37"/>
      <c r="AK8" s="38"/>
      <c r="AL8" s="38"/>
      <c r="AM8" s="39"/>
      <c r="AN8" s="37"/>
      <c r="AO8" s="38"/>
      <c r="AP8" s="38"/>
      <c r="AQ8" s="39"/>
      <c r="AR8" s="37"/>
      <c r="AS8" s="38"/>
      <c r="AT8" s="38"/>
      <c r="AU8" s="39"/>
      <c r="AV8" s="37"/>
      <c r="AW8" s="38"/>
      <c r="AX8" s="38"/>
      <c r="AY8" s="39"/>
      <c r="AZ8" s="37"/>
      <c r="BA8" s="38"/>
      <c r="BB8" s="38"/>
      <c r="BC8" s="39"/>
      <c r="BD8" s="37"/>
      <c r="BE8" s="38"/>
      <c r="BF8" s="38" t="s">
        <v>1114</v>
      </c>
      <c r="BG8" s="39" t="s">
        <v>1114</v>
      </c>
      <c r="BH8" s="478"/>
      <c r="BM8" s="26" t="str">
        <f t="shared" ref="BM8:BM13" si="0">IF(OR(L8="x",L8= "X"),5,"")</f>
        <v/>
      </c>
      <c r="BN8" s="26" t="str">
        <f t="shared" ref="BN8:BN13" si="1">IF(OR(M8="x",M8= "X"),5,"")</f>
        <v/>
      </c>
      <c r="BO8" s="26" t="str">
        <f t="shared" ref="BO8:BO13" si="2">IF(OR(N8="x",N8= "X"),5,"")</f>
        <v/>
      </c>
      <c r="BP8" s="26" t="str">
        <f t="shared" ref="BP8:BP13" si="3">IF(OR(O8="x",O8= "X"),5,"")</f>
        <v/>
      </c>
      <c r="BQ8" s="26" t="str">
        <f t="shared" ref="BQ8:BQ13" si="4">IF(OR(P8="x",P8= "X"),5,"")</f>
        <v/>
      </c>
      <c r="BR8" s="26" t="str">
        <f t="shared" ref="BR8:BR13" si="5">IF(OR(Q8="x",Q8= "X"),5,"")</f>
        <v/>
      </c>
      <c r="BS8" s="26" t="str">
        <f t="shared" ref="BS8:BS13" si="6">IF(OR(R8="x",R8= "X"),5,"")</f>
        <v/>
      </c>
      <c r="BT8" s="26" t="str">
        <f t="shared" ref="BT8:BT13" si="7">IF(OR(S8="x",S8= "X"),5,"")</f>
        <v/>
      </c>
      <c r="BU8" s="26" t="str">
        <f t="shared" ref="BU8:BU13" si="8">IF(OR(T8="x",T8= "X"),5,"")</f>
        <v/>
      </c>
      <c r="BV8" s="26" t="str">
        <f t="shared" ref="BV8:BV13" si="9">IF(OR(U8="x",U8= "X"),5,"")</f>
        <v/>
      </c>
      <c r="BW8" s="26" t="str">
        <f t="shared" ref="BW8:BW13" si="10">IF(OR(V8="x",V8= "X"),5,"")</f>
        <v/>
      </c>
      <c r="BX8" s="26" t="str">
        <f t="shared" ref="BX8:BX13" si="11">IF(OR(W8="x",W8= "X"),5,"")</f>
        <v/>
      </c>
      <c r="BY8" s="26" t="str">
        <f t="shared" ref="BY8:BY13" si="12">IF(OR(X8="x",X8= "X"),5,"")</f>
        <v/>
      </c>
      <c r="BZ8" s="26" t="str">
        <f t="shared" ref="BZ8:BZ13" si="13">IF(OR(Y8="x",Y8= "X"),5,"")</f>
        <v/>
      </c>
      <c r="CA8" s="26" t="str">
        <f t="shared" ref="CA8:CA13" si="14">IF(OR(Z8="x",Z8= "X"),5,"")</f>
        <v/>
      </c>
      <c r="CB8" s="26" t="str">
        <f t="shared" ref="CB8:CB13" si="15">IF(OR(AA8="x",AA8= "X"),5,"")</f>
        <v/>
      </c>
      <c r="CC8" s="26" t="str">
        <f t="shared" ref="CC8:CC13" si="16">IF(OR(AB8="x",AB8= "X"),5,"")</f>
        <v/>
      </c>
      <c r="CD8" s="26" t="str">
        <f t="shared" ref="CD8:CD13" si="17">IF(OR(AC8="x",AC8= "X"),5,"")</f>
        <v/>
      </c>
      <c r="CE8" s="26" t="str">
        <f t="shared" ref="CE8:CE13" si="18">IF(OR(AD8="x",AD8= "X"),5,"")</f>
        <v/>
      </c>
      <c r="CF8" s="26" t="str">
        <f t="shared" ref="CF8:CF13" si="19">IF(OR(AE8="x",AE8= "X"),5,"")</f>
        <v/>
      </c>
      <c r="CG8" s="26" t="str">
        <f t="shared" ref="CG8:CG13" si="20">IF(OR(AF8="x",AF8= "X"),5,"")</f>
        <v/>
      </c>
      <c r="CH8" s="26" t="str">
        <f t="shared" ref="CH8:CH13" si="21">IF(OR(AG8="x",AG8= "X"),5,"")</f>
        <v/>
      </c>
      <c r="CI8" s="26" t="str">
        <f t="shared" ref="CI8:CI13" si="22">IF(OR(AH8="x",AH8= "X"),5,"")</f>
        <v/>
      </c>
      <c r="CJ8" s="26" t="str">
        <f t="shared" ref="CJ8:CJ13" si="23">IF(OR(AI8="x",AI8= "X"),5,"")</f>
        <v/>
      </c>
      <c r="CK8" s="26" t="str">
        <f t="shared" ref="CK8:CK13" si="24">IF(OR(AJ8="x",AJ8= "X"),5,"")</f>
        <v/>
      </c>
      <c r="CL8" s="26" t="str">
        <f t="shared" ref="CL8:CL13" si="25">IF(OR(AK8="x",AK8= "X"),5,"")</f>
        <v/>
      </c>
      <c r="CM8" s="26" t="str">
        <f t="shared" ref="CM8:CM13" si="26">IF(OR(AL8="x",AL8= "X"),5,"")</f>
        <v/>
      </c>
      <c r="CN8" s="26" t="str">
        <f t="shared" ref="CN8:CN13" si="27">IF(OR(AM8="x",AM8= "X"),5,"")</f>
        <v/>
      </c>
      <c r="CO8" s="26" t="str">
        <f t="shared" ref="CO8:CO13" si="28">IF(OR(AN8="x",AN8= "X"),5,"")</f>
        <v/>
      </c>
      <c r="CP8" s="26" t="str">
        <f t="shared" ref="CP8:CP13" si="29">IF(OR(AO8="x",AO8= "X"),5,"")</f>
        <v/>
      </c>
      <c r="CQ8" s="26" t="str">
        <f t="shared" ref="CQ8:CQ13" si="30">IF(OR(AP8="x",AP8= "X"),5,"")</f>
        <v/>
      </c>
      <c r="CR8" s="26" t="str">
        <f t="shared" ref="CR8:CR13" si="31">IF(OR(AQ8="x",AQ8= "X"),5,"")</f>
        <v/>
      </c>
      <c r="CS8" s="26" t="str">
        <f t="shared" ref="CS8:CS13" si="32">IF(OR(AR8="x",AR8= "X"),5,"")</f>
        <v/>
      </c>
      <c r="CT8" s="26" t="str">
        <f t="shared" ref="CT8:CT13" si="33">IF(OR(AS8="x",AS8= "X"),5,"")</f>
        <v/>
      </c>
      <c r="CU8" s="26" t="str">
        <f t="shared" ref="CU8:CU13" si="34">IF(OR(AT8="x",AT8= "X"),5,"")</f>
        <v/>
      </c>
      <c r="CV8" s="26" t="str">
        <f t="shared" ref="CV8:CV13" si="35">IF(OR(AU8="x",AU8= "X"),5,"")</f>
        <v/>
      </c>
      <c r="CW8" s="26" t="str">
        <f t="shared" ref="CW8:CW13" si="36">IF(OR(AV8="x",AV8= "X"),5,"")</f>
        <v/>
      </c>
      <c r="CX8" s="26" t="str">
        <f t="shared" ref="CX8:CX13" si="37">IF(OR(AW8="x",AW8= "X"),5,"")</f>
        <v/>
      </c>
      <c r="CY8" s="26" t="str">
        <f t="shared" ref="CY8:CY13" si="38">IF(OR(AX8="x",AX8= "X"),5,"")</f>
        <v/>
      </c>
      <c r="CZ8" s="26" t="str">
        <f t="shared" ref="CZ8:CZ13" si="39">IF(OR(AY8="x",AY8= "X"),5,"")</f>
        <v/>
      </c>
      <c r="DA8" s="26" t="str">
        <f t="shared" ref="DA8:DA13" si="40">IF(OR(AZ8="x",AZ8= "X"),5,"")</f>
        <v/>
      </c>
      <c r="DB8" s="26" t="str">
        <f t="shared" ref="DB8:DB13" si="41">IF(OR(BA8="x",BA8= "X"),5,"")</f>
        <v/>
      </c>
      <c r="DC8" s="26" t="str">
        <f t="shared" ref="DC8:DC13" si="42">IF(OR(BB8="x",BB8= "X"),5,"")</f>
        <v/>
      </c>
      <c r="DD8" s="26" t="str">
        <f t="shared" ref="DD8:DD13" si="43">IF(OR(BC8="x",BC8= "X"),5,"")</f>
        <v/>
      </c>
      <c r="DE8" s="26" t="str">
        <f t="shared" ref="DE8:DE13" si="44">IF(OR(BD8="x",BD8= "X"),5,"")</f>
        <v/>
      </c>
      <c r="DF8" s="26" t="str">
        <f t="shared" ref="DF8:DF13" si="45">IF(OR(BE8="x",BE8= "X"),5,"")</f>
        <v/>
      </c>
      <c r="DG8" s="26">
        <f t="shared" ref="DG8:DG13" si="46">IF(OR(BF8="x",BF8= "X"),5,"")</f>
        <v>5</v>
      </c>
      <c r="DH8" s="26">
        <f t="shared" ref="DH8:DH13" si="47">IF(OR(BG8="x",BG8= "X"),5,"")</f>
        <v>5</v>
      </c>
      <c r="DI8" s="26">
        <f>SUM(BM8:DH8)</f>
        <v>10</v>
      </c>
      <c r="DK8" s="26" t="e">
        <f>F8/I8</f>
        <v>#DIV/0!</v>
      </c>
      <c r="DL8" s="26" t="e">
        <f>ROUND(DK8/DI8,2)</f>
        <v>#DIV/0!</v>
      </c>
    </row>
    <row r="9" spans="1:117" ht="14.6" x14ac:dyDescent="0.4">
      <c r="A9" s="451" t="s">
        <v>665</v>
      </c>
      <c r="B9" s="452"/>
      <c r="C9" s="452"/>
      <c r="D9" s="452"/>
      <c r="E9" s="453"/>
      <c r="F9" s="441">
        <v>250</v>
      </c>
      <c r="G9" s="442"/>
      <c r="H9" s="443"/>
      <c r="I9" s="441">
        <v>250</v>
      </c>
      <c r="J9" s="442"/>
      <c r="K9" s="442"/>
      <c r="L9" s="37"/>
      <c r="M9" s="38"/>
      <c r="N9" s="38"/>
      <c r="O9" s="39"/>
      <c r="P9" s="37"/>
      <c r="Q9" s="38"/>
      <c r="R9" s="38"/>
      <c r="S9" s="39"/>
      <c r="T9" s="37"/>
      <c r="U9" s="38"/>
      <c r="V9" s="38"/>
      <c r="W9" s="39"/>
      <c r="X9" s="37"/>
      <c r="Y9" s="38"/>
      <c r="Z9" s="38"/>
      <c r="AA9" s="39"/>
      <c r="AB9" s="37"/>
      <c r="AC9" s="38"/>
      <c r="AD9" s="38"/>
      <c r="AE9" s="39" t="s">
        <v>1114</v>
      </c>
      <c r="AF9" s="37" t="s">
        <v>1114</v>
      </c>
      <c r="AG9" s="38"/>
      <c r="AH9" s="38"/>
      <c r="AI9" s="39"/>
      <c r="AJ9" s="37"/>
      <c r="AK9" s="38"/>
      <c r="AL9" s="38"/>
      <c r="AM9" s="39"/>
      <c r="AN9" s="37"/>
      <c r="AO9" s="38"/>
      <c r="AP9" s="38"/>
      <c r="AQ9" s="39"/>
      <c r="AR9" s="37"/>
      <c r="AS9" s="38"/>
      <c r="AT9" s="38"/>
      <c r="AU9" s="39"/>
      <c r="AV9" s="37"/>
      <c r="AW9" s="38"/>
      <c r="AX9" s="38"/>
      <c r="AY9" s="39"/>
      <c r="AZ9" s="37"/>
      <c r="BA9" s="38"/>
      <c r="BB9" s="38"/>
      <c r="BC9" s="39"/>
      <c r="BD9" s="37"/>
      <c r="BE9" s="38"/>
      <c r="BF9" s="38"/>
      <c r="BG9" s="39"/>
      <c r="BH9" s="478"/>
      <c r="BM9" s="26" t="str">
        <f t="shared" si="0"/>
        <v/>
      </c>
      <c r="BN9" s="26" t="str">
        <f t="shared" si="1"/>
        <v/>
      </c>
      <c r="BO9" s="26" t="str">
        <f t="shared" si="2"/>
        <v/>
      </c>
      <c r="BP9" s="26" t="str">
        <f t="shared" si="3"/>
        <v/>
      </c>
      <c r="BQ9" s="26" t="str">
        <f t="shared" si="4"/>
        <v/>
      </c>
      <c r="BR9" s="26" t="str">
        <f t="shared" si="5"/>
        <v/>
      </c>
      <c r="BS9" s="26" t="str">
        <f t="shared" si="6"/>
        <v/>
      </c>
      <c r="BT9" s="26" t="str">
        <f t="shared" si="7"/>
        <v/>
      </c>
      <c r="BU9" s="26" t="str">
        <f t="shared" si="8"/>
        <v/>
      </c>
      <c r="BV9" s="26" t="str">
        <f t="shared" si="9"/>
        <v/>
      </c>
      <c r="BW9" s="26" t="str">
        <f t="shared" si="10"/>
        <v/>
      </c>
      <c r="BX9" s="26" t="str">
        <f t="shared" si="11"/>
        <v/>
      </c>
      <c r="BY9" s="26" t="str">
        <f t="shared" si="12"/>
        <v/>
      </c>
      <c r="BZ9" s="26" t="str">
        <f t="shared" si="13"/>
        <v/>
      </c>
      <c r="CA9" s="26" t="str">
        <f t="shared" si="14"/>
        <v/>
      </c>
      <c r="CB9" s="26" t="str">
        <f t="shared" si="15"/>
        <v/>
      </c>
      <c r="CC9" s="26" t="str">
        <f t="shared" si="16"/>
        <v/>
      </c>
      <c r="CD9" s="26" t="str">
        <f t="shared" si="17"/>
        <v/>
      </c>
      <c r="CE9" s="26" t="str">
        <f t="shared" si="18"/>
        <v/>
      </c>
      <c r="CF9" s="26">
        <f t="shared" si="19"/>
        <v>5</v>
      </c>
      <c r="CG9" s="26">
        <f t="shared" si="20"/>
        <v>5</v>
      </c>
      <c r="CH9" s="26" t="str">
        <f t="shared" si="21"/>
        <v/>
      </c>
      <c r="CI9" s="26" t="str">
        <f t="shared" si="22"/>
        <v/>
      </c>
      <c r="CJ9" s="26" t="str">
        <f t="shared" si="23"/>
        <v/>
      </c>
      <c r="CK9" s="26" t="str">
        <f t="shared" si="24"/>
        <v/>
      </c>
      <c r="CL9" s="26" t="str">
        <f t="shared" si="25"/>
        <v/>
      </c>
      <c r="CM9" s="26" t="str">
        <f t="shared" si="26"/>
        <v/>
      </c>
      <c r="CN9" s="26" t="str">
        <f t="shared" si="27"/>
        <v/>
      </c>
      <c r="CO9" s="26" t="str">
        <f t="shared" si="28"/>
        <v/>
      </c>
      <c r="CP9" s="26" t="str">
        <f t="shared" si="29"/>
        <v/>
      </c>
      <c r="CQ9" s="26" t="str">
        <f t="shared" si="30"/>
        <v/>
      </c>
      <c r="CR9" s="26" t="str">
        <f t="shared" si="31"/>
        <v/>
      </c>
      <c r="CS9" s="26" t="str">
        <f t="shared" si="32"/>
        <v/>
      </c>
      <c r="CT9" s="26" t="str">
        <f t="shared" si="33"/>
        <v/>
      </c>
      <c r="CU9" s="26" t="str">
        <f t="shared" si="34"/>
        <v/>
      </c>
      <c r="CV9" s="26" t="str">
        <f t="shared" si="35"/>
        <v/>
      </c>
      <c r="CW9" s="26" t="str">
        <f t="shared" si="36"/>
        <v/>
      </c>
      <c r="CX9" s="26" t="str">
        <f t="shared" si="37"/>
        <v/>
      </c>
      <c r="CY9" s="26" t="str">
        <f t="shared" si="38"/>
        <v/>
      </c>
      <c r="CZ9" s="26" t="str">
        <f t="shared" si="39"/>
        <v/>
      </c>
      <c r="DA9" s="26" t="str">
        <f t="shared" si="40"/>
        <v/>
      </c>
      <c r="DB9" s="26" t="str">
        <f t="shared" si="41"/>
        <v/>
      </c>
      <c r="DC9" s="26" t="str">
        <f t="shared" si="42"/>
        <v/>
      </c>
      <c r="DD9" s="26" t="str">
        <f t="shared" si="43"/>
        <v/>
      </c>
      <c r="DE9" s="26" t="str">
        <f t="shared" si="44"/>
        <v/>
      </c>
      <c r="DF9" s="26" t="str">
        <f t="shared" si="45"/>
        <v/>
      </c>
      <c r="DG9" s="26" t="str">
        <f t="shared" si="46"/>
        <v/>
      </c>
      <c r="DH9" s="26" t="str">
        <f t="shared" si="47"/>
        <v/>
      </c>
      <c r="DI9" s="26">
        <f t="shared" ref="DI9:DI41" si="48">SUM(BM9:DH9)</f>
        <v>10</v>
      </c>
      <c r="DK9" s="26">
        <f t="shared" ref="DK9:DK41" si="49">F9/I9</f>
        <v>1</v>
      </c>
      <c r="DL9" s="26">
        <f t="shared" ref="DL9:DL41" si="50">ROUND(DK9/DI9,2)</f>
        <v>0.1</v>
      </c>
      <c r="DM9" s="1">
        <f>IF(DL9&gt;=0,DL9,"")</f>
        <v>0.1</v>
      </c>
    </row>
    <row r="10" spans="1:117" ht="14.6" x14ac:dyDescent="0.4">
      <c r="A10" s="454" t="s">
        <v>666</v>
      </c>
      <c r="B10" s="455"/>
      <c r="C10" s="455"/>
      <c r="D10" s="455"/>
      <c r="E10" s="456"/>
      <c r="F10" s="464"/>
      <c r="G10" s="465"/>
      <c r="H10" s="466"/>
      <c r="I10" s="464"/>
      <c r="J10" s="465"/>
      <c r="K10" s="465"/>
      <c r="L10" s="37"/>
      <c r="M10" s="38"/>
      <c r="N10" s="38"/>
      <c r="O10" s="39"/>
      <c r="P10" s="37"/>
      <c r="Q10" s="38"/>
      <c r="R10" s="38"/>
      <c r="S10" s="39"/>
      <c r="T10" s="37"/>
      <c r="U10" s="38"/>
      <c r="V10" s="38"/>
      <c r="W10" s="39"/>
      <c r="X10" s="37"/>
      <c r="Y10" s="38"/>
      <c r="Z10" s="38"/>
      <c r="AA10" s="39"/>
      <c r="AB10" s="37"/>
      <c r="AC10" s="38"/>
      <c r="AD10" s="38"/>
      <c r="AE10" s="39"/>
      <c r="AF10" s="37" t="s">
        <v>1114</v>
      </c>
      <c r="AG10" s="38" t="s">
        <v>1114</v>
      </c>
      <c r="AH10" s="38" t="s">
        <v>1114</v>
      </c>
      <c r="AI10" s="39" t="s">
        <v>1114</v>
      </c>
      <c r="AJ10" s="37"/>
      <c r="AK10" s="38"/>
      <c r="AL10" s="38"/>
      <c r="AM10" s="39"/>
      <c r="AN10" s="37"/>
      <c r="AO10" s="38"/>
      <c r="AP10" s="38"/>
      <c r="AQ10" s="39"/>
      <c r="AR10" s="37"/>
      <c r="AS10" s="38"/>
      <c r="AT10" s="38"/>
      <c r="AU10" s="39"/>
      <c r="AV10" s="37"/>
      <c r="AW10" s="38"/>
      <c r="AX10" s="38"/>
      <c r="AY10" s="39"/>
      <c r="AZ10" s="37"/>
      <c r="BA10" s="38"/>
      <c r="BB10" s="38"/>
      <c r="BC10" s="39"/>
      <c r="BD10" s="37"/>
      <c r="BE10" s="38"/>
      <c r="BF10" s="38"/>
      <c r="BG10" s="39"/>
      <c r="BH10" s="478"/>
      <c r="BM10" s="26" t="str">
        <f t="shared" si="0"/>
        <v/>
      </c>
      <c r="BN10" s="26" t="str">
        <f t="shared" si="1"/>
        <v/>
      </c>
      <c r="BO10" s="26" t="str">
        <f t="shared" si="2"/>
        <v/>
      </c>
      <c r="BP10" s="26" t="str">
        <f t="shared" si="3"/>
        <v/>
      </c>
      <c r="BQ10" s="26" t="str">
        <f t="shared" si="4"/>
        <v/>
      </c>
      <c r="BR10" s="26" t="str">
        <f t="shared" si="5"/>
        <v/>
      </c>
      <c r="BS10" s="26" t="str">
        <f t="shared" si="6"/>
        <v/>
      </c>
      <c r="BT10" s="26" t="str">
        <f t="shared" si="7"/>
        <v/>
      </c>
      <c r="BU10" s="26" t="str">
        <f t="shared" si="8"/>
        <v/>
      </c>
      <c r="BV10" s="26" t="str">
        <f t="shared" si="9"/>
        <v/>
      </c>
      <c r="BW10" s="26" t="str">
        <f t="shared" si="10"/>
        <v/>
      </c>
      <c r="BX10" s="26" t="str">
        <f t="shared" si="11"/>
        <v/>
      </c>
      <c r="BY10" s="26" t="str">
        <f t="shared" si="12"/>
        <v/>
      </c>
      <c r="BZ10" s="26" t="str">
        <f t="shared" si="13"/>
        <v/>
      </c>
      <c r="CA10" s="26" t="str">
        <f t="shared" si="14"/>
        <v/>
      </c>
      <c r="CB10" s="26" t="str">
        <f t="shared" si="15"/>
        <v/>
      </c>
      <c r="CC10" s="26" t="str">
        <f t="shared" si="16"/>
        <v/>
      </c>
      <c r="CD10" s="26" t="str">
        <f t="shared" si="17"/>
        <v/>
      </c>
      <c r="CE10" s="26" t="str">
        <f t="shared" si="18"/>
        <v/>
      </c>
      <c r="CF10" s="26" t="str">
        <f t="shared" si="19"/>
        <v/>
      </c>
      <c r="CG10" s="26">
        <f t="shared" si="20"/>
        <v>5</v>
      </c>
      <c r="CH10" s="26">
        <f t="shared" si="21"/>
        <v>5</v>
      </c>
      <c r="CI10" s="26">
        <f t="shared" si="22"/>
        <v>5</v>
      </c>
      <c r="CJ10" s="26">
        <f t="shared" si="23"/>
        <v>5</v>
      </c>
      <c r="CK10" s="26" t="str">
        <f t="shared" si="24"/>
        <v/>
      </c>
      <c r="CL10" s="26" t="str">
        <f t="shared" si="25"/>
        <v/>
      </c>
      <c r="CM10" s="26" t="str">
        <f t="shared" si="26"/>
        <v/>
      </c>
      <c r="CN10" s="26" t="str">
        <f t="shared" si="27"/>
        <v/>
      </c>
      <c r="CO10" s="26" t="str">
        <f t="shared" si="28"/>
        <v/>
      </c>
      <c r="CP10" s="26" t="str">
        <f t="shared" si="29"/>
        <v/>
      </c>
      <c r="CQ10" s="26" t="str">
        <f t="shared" si="30"/>
        <v/>
      </c>
      <c r="CR10" s="26" t="str">
        <f t="shared" si="31"/>
        <v/>
      </c>
      <c r="CS10" s="26" t="str">
        <f t="shared" si="32"/>
        <v/>
      </c>
      <c r="CT10" s="26" t="str">
        <f t="shared" si="33"/>
        <v/>
      </c>
      <c r="CU10" s="26" t="str">
        <f t="shared" si="34"/>
        <v/>
      </c>
      <c r="CV10" s="26" t="str">
        <f t="shared" si="35"/>
        <v/>
      </c>
      <c r="CW10" s="26" t="str">
        <f t="shared" si="36"/>
        <v/>
      </c>
      <c r="CX10" s="26" t="str">
        <f t="shared" si="37"/>
        <v/>
      </c>
      <c r="CY10" s="26" t="str">
        <f t="shared" si="38"/>
        <v/>
      </c>
      <c r="CZ10" s="26" t="str">
        <f t="shared" si="39"/>
        <v/>
      </c>
      <c r="DA10" s="26" t="str">
        <f t="shared" si="40"/>
        <v/>
      </c>
      <c r="DB10" s="26" t="str">
        <f t="shared" si="41"/>
        <v/>
      </c>
      <c r="DC10" s="26" t="str">
        <f t="shared" si="42"/>
        <v/>
      </c>
      <c r="DD10" s="26" t="str">
        <f t="shared" si="43"/>
        <v/>
      </c>
      <c r="DE10" s="26" t="str">
        <f t="shared" si="44"/>
        <v/>
      </c>
      <c r="DF10" s="26" t="str">
        <f t="shared" si="45"/>
        <v/>
      </c>
      <c r="DG10" s="26" t="str">
        <f t="shared" si="46"/>
        <v/>
      </c>
      <c r="DH10" s="26" t="str">
        <f t="shared" si="47"/>
        <v/>
      </c>
      <c r="DI10" s="26">
        <f t="shared" si="48"/>
        <v>20</v>
      </c>
      <c r="DK10" s="26" t="e">
        <f t="shared" si="49"/>
        <v>#DIV/0!</v>
      </c>
      <c r="DL10" s="26" t="e">
        <f t="shared" si="50"/>
        <v>#DIV/0!</v>
      </c>
    </row>
    <row r="11" spans="1:117" ht="14.6" x14ac:dyDescent="0.4">
      <c r="A11" s="454" t="s">
        <v>711</v>
      </c>
      <c r="B11" s="455"/>
      <c r="C11" s="455"/>
      <c r="D11" s="455"/>
      <c r="E11" s="456"/>
      <c r="F11" s="464"/>
      <c r="G11" s="465"/>
      <c r="H11" s="466"/>
      <c r="I11" s="464"/>
      <c r="J11" s="465"/>
      <c r="K11" s="465"/>
      <c r="L11" s="37"/>
      <c r="M11" s="38"/>
      <c r="N11" s="38"/>
      <c r="O11" s="39"/>
      <c r="P11" s="37"/>
      <c r="Q11" s="38"/>
      <c r="R11" s="38"/>
      <c r="S11" s="39"/>
      <c r="T11" s="37"/>
      <c r="U11" s="38"/>
      <c r="V11" s="38"/>
      <c r="W11" s="39"/>
      <c r="X11" s="37"/>
      <c r="Y11" s="38"/>
      <c r="Z11" s="38"/>
      <c r="AA11" s="39"/>
      <c r="AB11" s="37"/>
      <c r="AC11" s="38"/>
      <c r="AD11" s="38"/>
      <c r="AE11" s="39"/>
      <c r="AF11" s="37"/>
      <c r="AG11" s="38"/>
      <c r="AH11" s="38"/>
      <c r="AI11" s="39"/>
      <c r="AJ11" s="37" t="s">
        <v>1114</v>
      </c>
      <c r="AK11" s="38" t="s">
        <v>1114</v>
      </c>
      <c r="AL11" s="38"/>
      <c r="AM11" s="39"/>
      <c r="AN11" s="37"/>
      <c r="AO11" s="38"/>
      <c r="AP11" s="38"/>
      <c r="AQ11" s="39"/>
      <c r="AR11" s="37"/>
      <c r="AS11" s="38"/>
      <c r="AT11" s="38"/>
      <c r="AU11" s="39"/>
      <c r="AV11" s="37"/>
      <c r="AW11" s="38"/>
      <c r="AX11" s="38"/>
      <c r="AY11" s="39"/>
      <c r="AZ11" s="37"/>
      <c r="BA11" s="38"/>
      <c r="BB11" s="38"/>
      <c r="BC11" s="39"/>
      <c r="BD11" s="37"/>
      <c r="BE11" s="38"/>
      <c r="BF11" s="38"/>
      <c r="BG11" s="39"/>
      <c r="BH11" s="478"/>
      <c r="BM11" s="26" t="str">
        <f t="shared" si="0"/>
        <v/>
      </c>
      <c r="BN11" s="26" t="str">
        <f t="shared" si="1"/>
        <v/>
      </c>
      <c r="BO11" s="26" t="str">
        <f t="shared" si="2"/>
        <v/>
      </c>
      <c r="BP11" s="26" t="str">
        <f t="shared" si="3"/>
        <v/>
      </c>
      <c r="BQ11" s="26" t="str">
        <f t="shared" si="4"/>
        <v/>
      </c>
      <c r="BR11" s="26" t="str">
        <f t="shared" si="5"/>
        <v/>
      </c>
      <c r="BS11" s="26" t="str">
        <f t="shared" si="6"/>
        <v/>
      </c>
      <c r="BT11" s="26" t="str">
        <f t="shared" si="7"/>
        <v/>
      </c>
      <c r="BU11" s="26" t="str">
        <f t="shared" si="8"/>
        <v/>
      </c>
      <c r="BV11" s="26" t="str">
        <f t="shared" si="9"/>
        <v/>
      </c>
      <c r="BW11" s="26" t="str">
        <f t="shared" si="10"/>
        <v/>
      </c>
      <c r="BX11" s="26" t="str">
        <f t="shared" si="11"/>
        <v/>
      </c>
      <c r="BY11" s="26" t="str">
        <f t="shared" si="12"/>
        <v/>
      </c>
      <c r="BZ11" s="26" t="str">
        <f t="shared" si="13"/>
        <v/>
      </c>
      <c r="CA11" s="26" t="str">
        <f t="shared" si="14"/>
        <v/>
      </c>
      <c r="CB11" s="26" t="str">
        <f t="shared" si="15"/>
        <v/>
      </c>
      <c r="CC11" s="26" t="str">
        <f t="shared" si="16"/>
        <v/>
      </c>
      <c r="CD11" s="26" t="str">
        <f t="shared" si="17"/>
        <v/>
      </c>
      <c r="CE11" s="26" t="str">
        <f t="shared" si="18"/>
        <v/>
      </c>
      <c r="CF11" s="26" t="str">
        <f t="shared" si="19"/>
        <v/>
      </c>
      <c r="CG11" s="26" t="str">
        <f t="shared" si="20"/>
        <v/>
      </c>
      <c r="CH11" s="26" t="str">
        <f t="shared" si="21"/>
        <v/>
      </c>
      <c r="CI11" s="26" t="str">
        <f t="shared" si="22"/>
        <v/>
      </c>
      <c r="CJ11" s="26" t="str">
        <f t="shared" si="23"/>
        <v/>
      </c>
      <c r="CK11" s="26">
        <f t="shared" si="24"/>
        <v>5</v>
      </c>
      <c r="CL11" s="26">
        <f t="shared" si="25"/>
        <v>5</v>
      </c>
      <c r="CM11" s="26" t="str">
        <f t="shared" si="26"/>
        <v/>
      </c>
      <c r="CN11" s="26" t="str">
        <f t="shared" si="27"/>
        <v/>
      </c>
      <c r="CO11" s="26" t="str">
        <f t="shared" si="28"/>
        <v/>
      </c>
      <c r="CP11" s="26" t="str">
        <f t="shared" si="29"/>
        <v/>
      </c>
      <c r="CQ11" s="26" t="str">
        <f t="shared" si="30"/>
        <v/>
      </c>
      <c r="CR11" s="26" t="str">
        <f t="shared" si="31"/>
        <v/>
      </c>
      <c r="CS11" s="26" t="str">
        <f t="shared" si="32"/>
        <v/>
      </c>
      <c r="CT11" s="26" t="str">
        <f t="shared" si="33"/>
        <v/>
      </c>
      <c r="CU11" s="26" t="str">
        <f t="shared" si="34"/>
        <v/>
      </c>
      <c r="CV11" s="26" t="str">
        <f t="shared" si="35"/>
        <v/>
      </c>
      <c r="CW11" s="26" t="str">
        <f t="shared" si="36"/>
        <v/>
      </c>
      <c r="CX11" s="26" t="str">
        <f t="shared" si="37"/>
        <v/>
      </c>
      <c r="CY11" s="26" t="str">
        <f t="shared" si="38"/>
        <v/>
      </c>
      <c r="CZ11" s="26" t="str">
        <f t="shared" si="39"/>
        <v/>
      </c>
      <c r="DA11" s="26" t="str">
        <f t="shared" si="40"/>
        <v/>
      </c>
      <c r="DB11" s="26" t="str">
        <f t="shared" si="41"/>
        <v/>
      </c>
      <c r="DC11" s="26" t="str">
        <f t="shared" si="42"/>
        <v/>
      </c>
      <c r="DD11" s="26" t="str">
        <f t="shared" si="43"/>
        <v/>
      </c>
      <c r="DE11" s="26" t="str">
        <f t="shared" si="44"/>
        <v/>
      </c>
      <c r="DF11" s="26" t="str">
        <f t="shared" si="45"/>
        <v/>
      </c>
      <c r="DG11" s="26" t="str">
        <f t="shared" si="46"/>
        <v/>
      </c>
      <c r="DH11" s="26" t="str">
        <f t="shared" si="47"/>
        <v/>
      </c>
      <c r="DI11" s="26">
        <f t="shared" ref="DI11" si="51">SUM(BM11:DH11)</f>
        <v>10</v>
      </c>
      <c r="DK11" s="26" t="e">
        <f t="shared" ref="DK11" si="52">F11/I11</f>
        <v>#DIV/0!</v>
      </c>
      <c r="DL11" s="26" t="e">
        <f t="shared" si="50"/>
        <v>#DIV/0!</v>
      </c>
    </row>
    <row r="12" spans="1:117" ht="14.6" x14ac:dyDescent="0.4">
      <c r="A12" s="461" t="s">
        <v>667</v>
      </c>
      <c r="B12" s="462"/>
      <c r="C12" s="462"/>
      <c r="D12" s="462"/>
      <c r="E12" s="463"/>
      <c r="F12" s="464"/>
      <c r="G12" s="465"/>
      <c r="H12" s="466"/>
      <c r="I12" s="464"/>
      <c r="J12" s="465"/>
      <c r="K12" s="465"/>
      <c r="L12" s="37"/>
      <c r="M12" s="38"/>
      <c r="N12" s="38"/>
      <c r="O12" s="39"/>
      <c r="P12" s="37"/>
      <c r="Q12" s="38"/>
      <c r="R12" s="38"/>
      <c r="S12" s="39"/>
      <c r="T12" s="37"/>
      <c r="U12" s="38"/>
      <c r="V12" s="38"/>
      <c r="W12" s="39"/>
      <c r="X12" s="37"/>
      <c r="Y12" s="38"/>
      <c r="Z12" s="38"/>
      <c r="AA12" s="39"/>
      <c r="AB12" s="37"/>
      <c r="AC12" s="38"/>
      <c r="AD12" s="38"/>
      <c r="AE12" s="39"/>
      <c r="AF12" s="37"/>
      <c r="AG12" s="38"/>
      <c r="AH12" s="38"/>
      <c r="AI12" s="39"/>
      <c r="AJ12" s="37"/>
      <c r="AK12" s="38"/>
      <c r="AL12" s="38"/>
      <c r="AM12" s="39"/>
      <c r="AN12" s="37"/>
      <c r="AO12" s="38"/>
      <c r="AP12" s="38"/>
      <c r="AQ12" s="39"/>
      <c r="AR12" s="37"/>
      <c r="AS12" s="38"/>
      <c r="AT12" s="38"/>
      <c r="AU12" s="39"/>
      <c r="AV12" s="37"/>
      <c r="AW12" s="38"/>
      <c r="AX12" s="38"/>
      <c r="AY12" s="39"/>
      <c r="AZ12" s="37"/>
      <c r="BA12" s="38"/>
      <c r="BB12" s="38"/>
      <c r="BC12" s="39"/>
      <c r="BD12" s="37"/>
      <c r="BE12" s="38"/>
      <c r="BF12" s="38"/>
      <c r="BG12" s="39"/>
      <c r="BH12" s="478"/>
      <c r="BM12" s="26" t="str">
        <f t="shared" si="0"/>
        <v/>
      </c>
      <c r="BN12" s="26" t="str">
        <f t="shared" si="1"/>
        <v/>
      </c>
      <c r="BO12" s="26" t="str">
        <f t="shared" si="2"/>
        <v/>
      </c>
      <c r="BP12" s="26" t="str">
        <f t="shared" si="3"/>
        <v/>
      </c>
      <c r="BQ12" s="26" t="str">
        <f t="shared" si="4"/>
        <v/>
      </c>
      <c r="BR12" s="26" t="str">
        <f t="shared" si="5"/>
        <v/>
      </c>
      <c r="BS12" s="26" t="str">
        <f t="shared" si="6"/>
        <v/>
      </c>
      <c r="BT12" s="26" t="str">
        <f t="shared" si="7"/>
        <v/>
      </c>
      <c r="BU12" s="26" t="str">
        <f t="shared" si="8"/>
        <v/>
      </c>
      <c r="BV12" s="26" t="str">
        <f t="shared" si="9"/>
        <v/>
      </c>
      <c r="BW12" s="26" t="str">
        <f t="shared" si="10"/>
        <v/>
      </c>
      <c r="BX12" s="26" t="str">
        <f t="shared" si="11"/>
        <v/>
      </c>
      <c r="BY12" s="26" t="str">
        <f t="shared" si="12"/>
        <v/>
      </c>
      <c r="BZ12" s="26" t="str">
        <f t="shared" si="13"/>
        <v/>
      </c>
      <c r="CA12" s="26" t="str">
        <f t="shared" si="14"/>
        <v/>
      </c>
      <c r="CB12" s="26" t="str">
        <f t="shared" si="15"/>
        <v/>
      </c>
      <c r="CC12" s="26" t="str">
        <f t="shared" si="16"/>
        <v/>
      </c>
      <c r="CD12" s="26" t="str">
        <f t="shared" si="17"/>
        <v/>
      </c>
      <c r="CE12" s="26" t="str">
        <f t="shared" si="18"/>
        <v/>
      </c>
      <c r="CF12" s="26" t="str">
        <f t="shared" si="19"/>
        <v/>
      </c>
      <c r="CG12" s="26" t="str">
        <f t="shared" si="20"/>
        <v/>
      </c>
      <c r="CH12" s="26" t="str">
        <f t="shared" si="21"/>
        <v/>
      </c>
      <c r="CI12" s="26" t="str">
        <f t="shared" si="22"/>
        <v/>
      </c>
      <c r="CJ12" s="26" t="str">
        <f t="shared" si="23"/>
        <v/>
      </c>
      <c r="CK12" s="26" t="str">
        <f t="shared" si="24"/>
        <v/>
      </c>
      <c r="CL12" s="26" t="str">
        <f t="shared" si="25"/>
        <v/>
      </c>
      <c r="CM12" s="26" t="str">
        <f t="shared" si="26"/>
        <v/>
      </c>
      <c r="CN12" s="26" t="str">
        <f t="shared" si="27"/>
        <v/>
      </c>
      <c r="CO12" s="26" t="str">
        <f t="shared" si="28"/>
        <v/>
      </c>
      <c r="CP12" s="26" t="str">
        <f t="shared" si="29"/>
        <v/>
      </c>
      <c r="CQ12" s="26" t="str">
        <f t="shared" si="30"/>
        <v/>
      </c>
      <c r="CR12" s="26" t="str">
        <f t="shared" si="31"/>
        <v/>
      </c>
      <c r="CS12" s="26" t="str">
        <f t="shared" si="32"/>
        <v/>
      </c>
      <c r="CT12" s="26" t="str">
        <f t="shared" si="33"/>
        <v/>
      </c>
      <c r="CU12" s="26" t="str">
        <f t="shared" si="34"/>
        <v/>
      </c>
      <c r="CV12" s="26" t="str">
        <f t="shared" si="35"/>
        <v/>
      </c>
      <c r="CW12" s="26" t="str">
        <f t="shared" si="36"/>
        <v/>
      </c>
      <c r="CX12" s="26" t="str">
        <f t="shared" si="37"/>
        <v/>
      </c>
      <c r="CY12" s="26" t="str">
        <f t="shared" si="38"/>
        <v/>
      </c>
      <c r="CZ12" s="26" t="str">
        <f t="shared" si="39"/>
        <v/>
      </c>
      <c r="DA12" s="26" t="str">
        <f t="shared" si="40"/>
        <v/>
      </c>
      <c r="DB12" s="26" t="str">
        <f t="shared" si="41"/>
        <v/>
      </c>
      <c r="DC12" s="26" t="str">
        <f t="shared" si="42"/>
        <v/>
      </c>
      <c r="DD12" s="26" t="str">
        <f t="shared" si="43"/>
        <v/>
      </c>
      <c r="DE12" s="26" t="str">
        <f t="shared" si="44"/>
        <v/>
      </c>
      <c r="DF12" s="26" t="str">
        <f t="shared" si="45"/>
        <v/>
      </c>
      <c r="DG12" s="26" t="str">
        <f t="shared" si="46"/>
        <v/>
      </c>
      <c r="DH12" s="26" t="str">
        <f t="shared" si="47"/>
        <v/>
      </c>
      <c r="DI12" s="26">
        <f t="shared" si="48"/>
        <v>0</v>
      </c>
      <c r="DK12" s="26" t="e">
        <f t="shared" si="49"/>
        <v>#DIV/0!</v>
      </c>
      <c r="DL12" s="26" t="e">
        <f t="shared" si="50"/>
        <v>#DIV/0!</v>
      </c>
    </row>
    <row r="13" spans="1:117" ht="14.6" x14ac:dyDescent="0.4">
      <c r="A13" s="454" t="s">
        <v>668</v>
      </c>
      <c r="B13" s="455"/>
      <c r="C13" s="455"/>
      <c r="D13" s="455"/>
      <c r="E13" s="456"/>
      <c r="F13" s="464"/>
      <c r="G13" s="465"/>
      <c r="H13" s="466"/>
      <c r="I13" s="464"/>
      <c r="J13" s="465"/>
      <c r="K13" s="465"/>
      <c r="L13" s="37"/>
      <c r="M13" s="38"/>
      <c r="N13" s="38"/>
      <c r="O13" s="39"/>
      <c r="P13" s="37"/>
      <c r="Q13" s="38"/>
      <c r="R13" s="38"/>
      <c r="S13" s="39"/>
      <c r="T13" s="37"/>
      <c r="U13" s="38"/>
      <c r="V13" s="38"/>
      <c r="W13" s="39"/>
      <c r="X13" s="37"/>
      <c r="Y13" s="38"/>
      <c r="Z13" s="38"/>
      <c r="AA13" s="39" t="s">
        <v>1114</v>
      </c>
      <c r="AB13" s="37"/>
      <c r="AC13" s="38"/>
      <c r="AD13" s="38"/>
      <c r="AE13" s="39"/>
      <c r="AF13" s="37"/>
      <c r="AG13" s="38"/>
      <c r="AH13" s="38"/>
      <c r="AI13" s="39"/>
      <c r="AJ13" s="37"/>
      <c r="AK13" s="38"/>
      <c r="AL13" s="38"/>
      <c r="AM13" s="39"/>
      <c r="AN13" s="37"/>
      <c r="AO13" s="38"/>
      <c r="AP13" s="38"/>
      <c r="AQ13" s="39"/>
      <c r="AR13" s="37"/>
      <c r="AS13" s="38"/>
      <c r="AT13" s="38"/>
      <c r="AU13" s="39"/>
      <c r="AV13" s="37"/>
      <c r="AW13" s="38"/>
      <c r="AX13" s="38"/>
      <c r="AY13" s="39"/>
      <c r="AZ13" s="37"/>
      <c r="BA13" s="38"/>
      <c r="BB13" s="38"/>
      <c r="BC13" s="39"/>
      <c r="BD13" s="37"/>
      <c r="BE13" s="38"/>
      <c r="BF13" s="38"/>
      <c r="BG13" s="39"/>
      <c r="BH13" s="478"/>
      <c r="BM13" s="26" t="str">
        <f t="shared" si="0"/>
        <v/>
      </c>
      <c r="BN13" s="26" t="str">
        <f t="shared" si="1"/>
        <v/>
      </c>
      <c r="BO13" s="26" t="str">
        <f t="shared" si="2"/>
        <v/>
      </c>
      <c r="BP13" s="26" t="str">
        <f t="shared" si="3"/>
        <v/>
      </c>
      <c r="BQ13" s="26" t="str">
        <f t="shared" si="4"/>
        <v/>
      </c>
      <c r="BR13" s="26" t="str">
        <f t="shared" si="5"/>
        <v/>
      </c>
      <c r="BS13" s="26" t="str">
        <f t="shared" si="6"/>
        <v/>
      </c>
      <c r="BT13" s="26" t="str">
        <f t="shared" si="7"/>
        <v/>
      </c>
      <c r="BU13" s="26" t="str">
        <f t="shared" si="8"/>
        <v/>
      </c>
      <c r="BV13" s="26" t="str">
        <f t="shared" si="9"/>
        <v/>
      </c>
      <c r="BW13" s="26" t="str">
        <f t="shared" si="10"/>
        <v/>
      </c>
      <c r="BX13" s="26" t="str">
        <f t="shared" si="11"/>
        <v/>
      </c>
      <c r="BY13" s="26" t="str">
        <f t="shared" si="12"/>
        <v/>
      </c>
      <c r="BZ13" s="26" t="str">
        <f t="shared" si="13"/>
        <v/>
      </c>
      <c r="CA13" s="26" t="str">
        <f t="shared" si="14"/>
        <v/>
      </c>
      <c r="CB13" s="26">
        <f t="shared" si="15"/>
        <v>5</v>
      </c>
      <c r="CC13" s="26" t="str">
        <f t="shared" si="16"/>
        <v/>
      </c>
      <c r="CD13" s="26" t="str">
        <f t="shared" si="17"/>
        <v/>
      </c>
      <c r="CE13" s="26" t="str">
        <f t="shared" si="18"/>
        <v/>
      </c>
      <c r="CF13" s="26" t="str">
        <f t="shared" si="19"/>
        <v/>
      </c>
      <c r="CG13" s="26" t="str">
        <f t="shared" si="20"/>
        <v/>
      </c>
      <c r="CH13" s="26" t="str">
        <f t="shared" si="21"/>
        <v/>
      </c>
      <c r="CI13" s="26" t="str">
        <f t="shared" si="22"/>
        <v/>
      </c>
      <c r="CJ13" s="26" t="str">
        <f t="shared" si="23"/>
        <v/>
      </c>
      <c r="CK13" s="26" t="str">
        <f t="shared" si="24"/>
        <v/>
      </c>
      <c r="CL13" s="26" t="str">
        <f t="shared" si="25"/>
        <v/>
      </c>
      <c r="CM13" s="26" t="str">
        <f t="shared" si="26"/>
        <v/>
      </c>
      <c r="CN13" s="26" t="str">
        <f t="shared" si="27"/>
        <v/>
      </c>
      <c r="CO13" s="26" t="str">
        <f t="shared" si="28"/>
        <v/>
      </c>
      <c r="CP13" s="26" t="str">
        <f t="shared" si="29"/>
        <v/>
      </c>
      <c r="CQ13" s="26" t="str">
        <f t="shared" si="30"/>
        <v/>
      </c>
      <c r="CR13" s="26" t="str">
        <f t="shared" si="31"/>
        <v/>
      </c>
      <c r="CS13" s="26" t="str">
        <f t="shared" si="32"/>
        <v/>
      </c>
      <c r="CT13" s="26" t="str">
        <f t="shared" si="33"/>
        <v/>
      </c>
      <c r="CU13" s="26" t="str">
        <f t="shared" si="34"/>
        <v/>
      </c>
      <c r="CV13" s="26" t="str">
        <f t="shared" si="35"/>
        <v/>
      </c>
      <c r="CW13" s="26" t="str">
        <f t="shared" si="36"/>
        <v/>
      </c>
      <c r="CX13" s="26" t="str">
        <f t="shared" si="37"/>
        <v/>
      </c>
      <c r="CY13" s="26" t="str">
        <f t="shared" si="38"/>
        <v/>
      </c>
      <c r="CZ13" s="26" t="str">
        <f t="shared" si="39"/>
        <v/>
      </c>
      <c r="DA13" s="26" t="str">
        <f t="shared" si="40"/>
        <v/>
      </c>
      <c r="DB13" s="26" t="str">
        <f t="shared" si="41"/>
        <v/>
      </c>
      <c r="DC13" s="26" t="str">
        <f t="shared" si="42"/>
        <v/>
      </c>
      <c r="DD13" s="26" t="str">
        <f t="shared" si="43"/>
        <v/>
      </c>
      <c r="DE13" s="26" t="str">
        <f t="shared" si="44"/>
        <v/>
      </c>
      <c r="DF13" s="26" t="str">
        <f t="shared" si="45"/>
        <v/>
      </c>
      <c r="DG13" s="26" t="str">
        <f t="shared" si="46"/>
        <v/>
      </c>
      <c r="DH13" s="26" t="str">
        <f t="shared" si="47"/>
        <v/>
      </c>
      <c r="DI13" s="26">
        <f t="shared" si="48"/>
        <v>5</v>
      </c>
      <c r="DK13" s="26" t="e">
        <f t="shared" si="49"/>
        <v>#DIV/0!</v>
      </c>
      <c r="DL13" s="26" t="e">
        <f t="shared" si="50"/>
        <v>#DIV/0!</v>
      </c>
    </row>
    <row r="14" spans="1:117" ht="14.6" x14ac:dyDescent="0.4">
      <c r="A14" s="451" t="s">
        <v>707</v>
      </c>
      <c r="B14" s="452"/>
      <c r="C14" s="452"/>
      <c r="D14" s="452"/>
      <c r="E14" s="453"/>
      <c r="F14" s="441">
        <v>3000</v>
      </c>
      <c r="G14" s="442"/>
      <c r="H14" s="443"/>
      <c r="I14" s="441">
        <v>50</v>
      </c>
      <c r="J14" s="442"/>
      <c r="K14" s="442"/>
      <c r="L14" s="37" t="s">
        <v>1114</v>
      </c>
      <c r="M14" s="38" t="s">
        <v>1114</v>
      </c>
      <c r="N14" s="38" t="s">
        <v>1114</v>
      </c>
      <c r="O14" s="39" t="s">
        <v>1114</v>
      </c>
      <c r="P14" s="37" t="s">
        <v>1114</v>
      </c>
      <c r="Q14" s="38" t="s">
        <v>1114</v>
      </c>
      <c r="R14" s="38" t="s">
        <v>1114</v>
      </c>
      <c r="S14" s="39" t="s">
        <v>1114</v>
      </c>
      <c r="T14" s="37" t="s">
        <v>1114</v>
      </c>
      <c r="U14" s="38" t="s">
        <v>1114</v>
      </c>
      <c r="V14" s="38" t="s">
        <v>1114</v>
      </c>
      <c r="W14" s="39" t="s">
        <v>1114</v>
      </c>
      <c r="X14" s="37" t="s">
        <v>1114</v>
      </c>
      <c r="Y14" s="38" t="s">
        <v>1114</v>
      </c>
      <c r="Z14" s="38" t="s">
        <v>1114</v>
      </c>
      <c r="AA14" s="39" t="s">
        <v>1114</v>
      </c>
      <c r="AB14" s="37" t="s">
        <v>1114</v>
      </c>
      <c r="AC14" s="38" t="s">
        <v>1114</v>
      </c>
      <c r="AD14" s="38" t="s">
        <v>1114</v>
      </c>
      <c r="AE14" s="39" t="s">
        <v>1114</v>
      </c>
      <c r="AF14" s="37" t="s">
        <v>1114</v>
      </c>
      <c r="AG14" s="38" t="s">
        <v>1114</v>
      </c>
      <c r="AH14" s="38" t="s">
        <v>1114</v>
      </c>
      <c r="AI14" s="39" t="s">
        <v>1114</v>
      </c>
      <c r="AJ14" s="37" t="s">
        <v>1114</v>
      </c>
      <c r="AK14" s="38" t="s">
        <v>1114</v>
      </c>
      <c r="AL14" s="38" t="s">
        <v>1114</v>
      </c>
      <c r="AM14" s="39" t="s">
        <v>1114</v>
      </c>
      <c r="AN14" s="37" t="s">
        <v>1114</v>
      </c>
      <c r="AO14" s="38" t="s">
        <v>1114</v>
      </c>
      <c r="AP14" s="38" t="s">
        <v>1114</v>
      </c>
      <c r="AQ14" s="39" t="s">
        <v>1114</v>
      </c>
      <c r="AR14" s="37" t="s">
        <v>1114</v>
      </c>
      <c r="AS14" s="38" t="s">
        <v>1114</v>
      </c>
      <c r="AT14" s="38" t="s">
        <v>1114</v>
      </c>
      <c r="AU14" s="39" t="s">
        <v>1114</v>
      </c>
      <c r="AV14" s="37" t="s">
        <v>1114</v>
      </c>
      <c r="AW14" s="38" t="s">
        <v>1114</v>
      </c>
      <c r="AX14" s="38" t="s">
        <v>1114</v>
      </c>
      <c r="AY14" s="39" t="s">
        <v>1114</v>
      </c>
      <c r="AZ14" s="37" t="s">
        <v>1114</v>
      </c>
      <c r="BA14" s="38" t="s">
        <v>1114</v>
      </c>
      <c r="BB14" s="38" t="s">
        <v>1114</v>
      </c>
      <c r="BC14" s="39" t="s">
        <v>1114</v>
      </c>
      <c r="BD14" s="37" t="s">
        <v>1114</v>
      </c>
      <c r="BE14" s="38" t="s">
        <v>1114</v>
      </c>
      <c r="BF14" s="38" t="s">
        <v>1114</v>
      </c>
      <c r="BG14" s="39" t="s">
        <v>1114</v>
      </c>
      <c r="BH14" s="478"/>
      <c r="BM14" s="26">
        <f t="shared" ref="BM14:DH14" si="53">IF(OR(L14="x",L14= "X"),5,"")</f>
        <v>5</v>
      </c>
      <c r="BN14" s="26">
        <f t="shared" si="53"/>
        <v>5</v>
      </c>
      <c r="BO14" s="26">
        <f t="shared" si="53"/>
        <v>5</v>
      </c>
      <c r="BP14" s="26">
        <f t="shared" si="53"/>
        <v>5</v>
      </c>
      <c r="BQ14" s="26">
        <f t="shared" si="53"/>
        <v>5</v>
      </c>
      <c r="BR14" s="26">
        <f t="shared" si="53"/>
        <v>5</v>
      </c>
      <c r="BS14" s="26">
        <f t="shared" si="53"/>
        <v>5</v>
      </c>
      <c r="BT14" s="26">
        <f t="shared" si="53"/>
        <v>5</v>
      </c>
      <c r="BU14" s="26">
        <f t="shared" si="53"/>
        <v>5</v>
      </c>
      <c r="BV14" s="26">
        <f t="shared" si="53"/>
        <v>5</v>
      </c>
      <c r="BW14" s="26">
        <f t="shared" si="53"/>
        <v>5</v>
      </c>
      <c r="BX14" s="26">
        <f t="shared" si="53"/>
        <v>5</v>
      </c>
      <c r="BY14" s="26">
        <f t="shared" si="53"/>
        <v>5</v>
      </c>
      <c r="BZ14" s="26">
        <f t="shared" si="53"/>
        <v>5</v>
      </c>
      <c r="CA14" s="26">
        <f t="shared" si="53"/>
        <v>5</v>
      </c>
      <c r="CB14" s="26">
        <f t="shared" si="53"/>
        <v>5</v>
      </c>
      <c r="CC14" s="26">
        <f t="shared" si="53"/>
        <v>5</v>
      </c>
      <c r="CD14" s="26">
        <f t="shared" si="53"/>
        <v>5</v>
      </c>
      <c r="CE14" s="26">
        <f t="shared" si="53"/>
        <v>5</v>
      </c>
      <c r="CF14" s="26">
        <f t="shared" si="53"/>
        <v>5</v>
      </c>
      <c r="CG14" s="26">
        <f t="shared" si="53"/>
        <v>5</v>
      </c>
      <c r="CH14" s="26">
        <f t="shared" si="53"/>
        <v>5</v>
      </c>
      <c r="CI14" s="26">
        <f t="shared" si="53"/>
        <v>5</v>
      </c>
      <c r="CJ14" s="26">
        <f t="shared" si="53"/>
        <v>5</v>
      </c>
      <c r="CK14" s="26">
        <f t="shared" si="53"/>
        <v>5</v>
      </c>
      <c r="CL14" s="26">
        <f t="shared" si="53"/>
        <v>5</v>
      </c>
      <c r="CM14" s="26">
        <f t="shared" si="53"/>
        <v>5</v>
      </c>
      <c r="CN14" s="26">
        <f t="shared" si="53"/>
        <v>5</v>
      </c>
      <c r="CO14" s="26">
        <f t="shared" si="53"/>
        <v>5</v>
      </c>
      <c r="CP14" s="26">
        <f t="shared" si="53"/>
        <v>5</v>
      </c>
      <c r="CQ14" s="26">
        <f t="shared" si="53"/>
        <v>5</v>
      </c>
      <c r="CR14" s="26">
        <f t="shared" si="53"/>
        <v>5</v>
      </c>
      <c r="CS14" s="26">
        <f t="shared" si="53"/>
        <v>5</v>
      </c>
      <c r="CT14" s="26">
        <f t="shared" si="53"/>
        <v>5</v>
      </c>
      <c r="CU14" s="26">
        <f t="shared" si="53"/>
        <v>5</v>
      </c>
      <c r="CV14" s="26">
        <f t="shared" si="53"/>
        <v>5</v>
      </c>
      <c r="CW14" s="26">
        <f t="shared" si="53"/>
        <v>5</v>
      </c>
      <c r="CX14" s="26">
        <f t="shared" si="53"/>
        <v>5</v>
      </c>
      <c r="CY14" s="26">
        <f t="shared" si="53"/>
        <v>5</v>
      </c>
      <c r="CZ14" s="26">
        <f t="shared" si="53"/>
        <v>5</v>
      </c>
      <c r="DA14" s="26">
        <f t="shared" si="53"/>
        <v>5</v>
      </c>
      <c r="DB14" s="26">
        <f t="shared" si="53"/>
        <v>5</v>
      </c>
      <c r="DC14" s="26">
        <f t="shared" si="53"/>
        <v>5</v>
      </c>
      <c r="DD14" s="26">
        <f t="shared" si="53"/>
        <v>5</v>
      </c>
      <c r="DE14" s="26">
        <f t="shared" si="53"/>
        <v>5</v>
      </c>
      <c r="DF14" s="26">
        <f t="shared" si="53"/>
        <v>5</v>
      </c>
      <c r="DG14" s="26">
        <f t="shared" si="53"/>
        <v>5</v>
      </c>
      <c r="DH14" s="26">
        <f t="shared" si="53"/>
        <v>5</v>
      </c>
      <c r="DI14" s="26">
        <f t="shared" si="48"/>
        <v>240</v>
      </c>
      <c r="DK14" s="36">
        <f t="shared" si="49"/>
        <v>60</v>
      </c>
      <c r="DL14" s="26">
        <f t="shared" si="50"/>
        <v>0.25</v>
      </c>
    </row>
    <row r="15" spans="1:117" x14ac:dyDescent="0.35">
      <c r="A15" s="451" t="s">
        <v>690</v>
      </c>
      <c r="B15" s="459"/>
      <c r="C15" s="459"/>
      <c r="D15" s="459"/>
      <c r="E15" s="460"/>
      <c r="F15" s="441">
        <v>1500</v>
      </c>
      <c r="G15" s="442"/>
      <c r="H15" s="443"/>
      <c r="I15" s="441">
        <v>30</v>
      </c>
      <c r="J15" s="442"/>
      <c r="K15" s="442"/>
      <c r="L15" s="37" t="s">
        <v>1114</v>
      </c>
      <c r="M15" s="38"/>
      <c r="N15" s="38"/>
      <c r="O15" s="39"/>
      <c r="P15" s="37" t="s">
        <v>1114</v>
      </c>
      <c r="Q15" s="38"/>
      <c r="R15" s="38"/>
      <c r="S15" s="39"/>
      <c r="T15" s="37" t="s">
        <v>1114</v>
      </c>
      <c r="U15" s="38"/>
      <c r="V15" s="38"/>
      <c r="W15" s="39"/>
      <c r="X15" s="37" t="s">
        <v>1114</v>
      </c>
      <c r="Y15" s="38"/>
      <c r="Z15" s="38"/>
      <c r="AA15" s="39"/>
      <c r="AB15" s="37" t="s">
        <v>1114</v>
      </c>
      <c r="AC15" s="38"/>
      <c r="AD15" s="38"/>
      <c r="AE15" s="39"/>
      <c r="AF15" s="37" t="s">
        <v>1114</v>
      </c>
      <c r="AG15" s="38"/>
      <c r="AH15" s="38"/>
      <c r="AI15" s="39"/>
      <c r="AJ15" s="37" t="s">
        <v>1114</v>
      </c>
      <c r="AK15" s="38"/>
      <c r="AL15" s="38"/>
      <c r="AM15" s="39"/>
      <c r="AN15" s="37" t="s">
        <v>1114</v>
      </c>
      <c r="AO15" s="38"/>
      <c r="AP15" s="38"/>
      <c r="AQ15" s="39"/>
      <c r="AR15" s="37" t="s">
        <v>1114</v>
      </c>
      <c r="AS15" s="38"/>
      <c r="AT15" s="38"/>
      <c r="AU15" s="39"/>
      <c r="AV15" s="37" t="s">
        <v>1114</v>
      </c>
      <c r="AW15" s="38"/>
      <c r="AX15" s="38"/>
      <c r="AY15" s="39"/>
      <c r="AZ15" s="37" t="s">
        <v>1114</v>
      </c>
      <c r="BA15" s="38"/>
      <c r="BB15" s="38"/>
      <c r="BC15" s="39"/>
      <c r="BD15" s="37" t="s">
        <v>1114</v>
      </c>
      <c r="BE15" s="38"/>
      <c r="BF15" s="38"/>
      <c r="BG15" s="39"/>
      <c r="BH15" s="478"/>
      <c r="BM15" s="26">
        <f t="shared" ref="BM15:BM41" si="54">IF(OR(L15="x",L15= "X"),5,"")</f>
        <v>5</v>
      </c>
      <c r="BN15" s="26" t="str">
        <f t="shared" ref="BN15:BN41" si="55">IF(OR(M15="x",M15= "X"),5,"")</f>
        <v/>
      </c>
      <c r="BO15" s="26" t="str">
        <f t="shared" ref="BO15:BO41" si="56">IF(OR(N15="x",N15= "X"),5,"")</f>
        <v/>
      </c>
      <c r="BP15" s="26" t="str">
        <f t="shared" ref="BP15:BP41" si="57">IF(OR(O15="x",O15= "X"),5,"")</f>
        <v/>
      </c>
      <c r="BQ15" s="26">
        <f t="shared" ref="BQ15:BQ41" si="58">IF(OR(P15="x",P15= "X"),5,"")</f>
        <v>5</v>
      </c>
      <c r="BR15" s="26" t="str">
        <f t="shared" ref="BR15:BR41" si="59">IF(OR(Q15="x",Q15= "X"),5,"")</f>
        <v/>
      </c>
      <c r="BS15" s="26" t="str">
        <f t="shared" ref="BS15:BS41" si="60">IF(OR(R15="x",R15= "X"),5,"")</f>
        <v/>
      </c>
      <c r="BT15" s="26" t="str">
        <f t="shared" ref="BT15:BT41" si="61">IF(OR(S15="x",S15= "X"),5,"")</f>
        <v/>
      </c>
      <c r="BU15" s="26">
        <f t="shared" ref="BU15:BU41" si="62">IF(OR(T15="x",T15= "X"),5,"")</f>
        <v>5</v>
      </c>
      <c r="BV15" s="26" t="str">
        <f t="shared" ref="BV15:BV41" si="63">IF(OR(U15="x",U15= "X"),5,"")</f>
        <v/>
      </c>
      <c r="BW15" s="26" t="str">
        <f t="shared" ref="BW15:BW41" si="64">IF(OR(V15="x",V15= "X"),5,"")</f>
        <v/>
      </c>
      <c r="BX15" s="26" t="str">
        <f t="shared" ref="BX15:BX41" si="65">IF(OR(W15="x",W15= "X"),5,"")</f>
        <v/>
      </c>
      <c r="BY15" s="26">
        <f t="shared" ref="BY15:BY41" si="66">IF(OR(X15="x",X15= "X"),5,"")</f>
        <v>5</v>
      </c>
      <c r="BZ15" s="26" t="str">
        <f t="shared" ref="BZ15:BZ41" si="67">IF(OR(Y15="x",Y15= "X"),5,"")</f>
        <v/>
      </c>
      <c r="CA15" s="26" t="str">
        <f t="shared" ref="CA15:CA41" si="68">IF(OR(Z15="x",Z15= "X"),5,"")</f>
        <v/>
      </c>
      <c r="CB15" s="26" t="str">
        <f t="shared" ref="CB15:CB41" si="69">IF(OR(AA15="x",AA15= "X"),5,"")</f>
        <v/>
      </c>
      <c r="CC15" s="26">
        <f t="shared" ref="CC15:CC41" si="70">IF(OR(AB15="x",AB15= "X"),5,"")</f>
        <v>5</v>
      </c>
      <c r="CD15" s="26" t="str">
        <f t="shared" ref="CD15:CD41" si="71">IF(OR(AC15="x",AC15= "X"),5,"")</f>
        <v/>
      </c>
      <c r="CE15" s="26" t="str">
        <f t="shared" ref="CE15:CE41" si="72">IF(OR(AD15="x",AD15= "X"),5,"")</f>
        <v/>
      </c>
      <c r="CF15" s="26" t="str">
        <f t="shared" ref="CF15:CF41" si="73">IF(OR(AE15="x",AE15= "X"),5,"")</f>
        <v/>
      </c>
      <c r="CG15" s="26">
        <f t="shared" ref="CG15:CG41" si="74">IF(OR(AF15="x",AF15= "X"),5,"")</f>
        <v>5</v>
      </c>
      <c r="CH15" s="26" t="str">
        <f t="shared" ref="CH15:CH41" si="75">IF(OR(AG15="x",AG15= "X"),5,"")</f>
        <v/>
      </c>
      <c r="CI15" s="26" t="str">
        <f t="shared" ref="CI15:CI41" si="76">IF(OR(AH15="x",AH15= "X"),5,"")</f>
        <v/>
      </c>
      <c r="CJ15" s="26" t="str">
        <f t="shared" ref="CJ15:CJ41" si="77">IF(OR(AI15="x",AI15= "X"),5,"")</f>
        <v/>
      </c>
      <c r="CK15" s="26">
        <f t="shared" ref="CK15:CK41" si="78">IF(OR(AJ15="x",AJ15= "X"),5,"")</f>
        <v>5</v>
      </c>
      <c r="CL15" s="26" t="str">
        <f t="shared" ref="CL15:CL41" si="79">IF(OR(AK15="x",AK15= "X"),5,"")</f>
        <v/>
      </c>
      <c r="CM15" s="26" t="str">
        <f t="shared" ref="CM15:CM41" si="80">IF(OR(AL15="x",AL15= "X"),5,"")</f>
        <v/>
      </c>
      <c r="CN15" s="26" t="str">
        <f t="shared" ref="CN15:CN41" si="81">IF(OR(AM15="x",AM15= "X"),5,"")</f>
        <v/>
      </c>
      <c r="CO15" s="26">
        <f t="shared" ref="CO15:CO41" si="82">IF(OR(AN15="x",AN15= "X"),5,"")</f>
        <v>5</v>
      </c>
      <c r="CP15" s="26" t="str">
        <f t="shared" ref="CP15:CP41" si="83">IF(OR(AO15="x",AO15= "X"),5,"")</f>
        <v/>
      </c>
      <c r="CQ15" s="26" t="str">
        <f t="shared" ref="CQ15:CQ41" si="84">IF(OR(AP15="x",AP15= "X"),5,"")</f>
        <v/>
      </c>
      <c r="CR15" s="26" t="str">
        <f t="shared" ref="CR15:CR41" si="85">IF(OR(AQ15="x",AQ15= "X"),5,"")</f>
        <v/>
      </c>
      <c r="CS15" s="26">
        <f t="shared" ref="CS15:CS41" si="86">IF(OR(AR15="x",AR15= "X"),5,"")</f>
        <v>5</v>
      </c>
      <c r="CT15" s="26" t="str">
        <f t="shared" ref="CT15:CT41" si="87">IF(OR(AS15="x",AS15= "X"),5,"")</f>
        <v/>
      </c>
      <c r="CU15" s="26" t="str">
        <f t="shared" ref="CU15:CU41" si="88">IF(OR(AT15="x",AT15= "X"),5,"")</f>
        <v/>
      </c>
      <c r="CV15" s="26" t="str">
        <f t="shared" ref="CV15:CV41" si="89">IF(OR(AU15="x",AU15= "X"),5,"")</f>
        <v/>
      </c>
      <c r="CW15" s="26">
        <f t="shared" ref="CW15:CW41" si="90">IF(OR(AV15="x",AV15= "X"),5,"")</f>
        <v>5</v>
      </c>
      <c r="CX15" s="26" t="str">
        <f t="shared" ref="CX15:CX41" si="91">IF(OR(AW15="x",AW15= "X"),5,"")</f>
        <v/>
      </c>
      <c r="CY15" s="26" t="str">
        <f t="shared" ref="CY15:CY41" si="92">IF(OR(AX15="x",AX15= "X"),5,"")</f>
        <v/>
      </c>
      <c r="CZ15" s="26" t="str">
        <f t="shared" ref="CZ15:CZ41" si="93">IF(OR(AY15="x",AY15= "X"),5,"")</f>
        <v/>
      </c>
      <c r="DA15" s="26">
        <f t="shared" ref="DA15:DA41" si="94">IF(OR(AZ15="x",AZ15= "X"),5,"")</f>
        <v>5</v>
      </c>
      <c r="DB15" s="26" t="str">
        <f t="shared" ref="DB15:DB41" si="95">IF(OR(BA15="x",BA15= "X"),5,"")</f>
        <v/>
      </c>
      <c r="DC15" s="26" t="str">
        <f t="shared" ref="DC15:DC41" si="96">IF(OR(BB15="x",BB15= "X"),5,"")</f>
        <v/>
      </c>
      <c r="DD15" s="26" t="str">
        <f t="shared" ref="DD15:DD41" si="97">IF(OR(BC15="x",BC15= "X"),5,"")</f>
        <v/>
      </c>
      <c r="DE15" s="26">
        <f t="shared" ref="DE15:DE41" si="98">IF(OR(BD15="x",BD15= "X"),5,"")</f>
        <v>5</v>
      </c>
      <c r="DF15" s="26" t="str">
        <f t="shared" ref="DF15:DF41" si="99">IF(OR(BE15="x",BE15= "X"),5,"")</f>
        <v/>
      </c>
      <c r="DG15" s="26" t="str">
        <f t="shared" ref="DG15:DG41" si="100">IF(OR(BF15="x",BF15= "X"),5,"")</f>
        <v/>
      </c>
      <c r="DH15" s="26" t="str">
        <f t="shared" ref="DH15:DH41" si="101">IF(OR(BG15="x",BG15= "X"),5,"")</f>
        <v/>
      </c>
      <c r="DI15" s="26">
        <f t="shared" si="48"/>
        <v>60</v>
      </c>
      <c r="DK15" s="26">
        <f t="shared" si="49"/>
        <v>50</v>
      </c>
      <c r="DL15" s="26">
        <f t="shared" si="50"/>
        <v>0.83</v>
      </c>
    </row>
    <row r="16" spans="1:117" ht="14.6" x14ac:dyDescent="0.4">
      <c r="A16" s="451" t="s">
        <v>670</v>
      </c>
      <c r="B16" s="455"/>
      <c r="C16" s="455"/>
      <c r="D16" s="455"/>
      <c r="E16" s="456"/>
      <c r="F16" s="441">
        <v>1000</v>
      </c>
      <c r="G16" s="442"/>
      <c r="H16" s="443"/>
      <c r="I16" s="441">
        <v>60</v>
      </c>
      <c r="J16" s="442"/>
      <c r="K16" s="442"/>
      <c r="L16" s="37"/>
      <c r="M16" s="38" t="s">
        <v>1114</v>
      </c>
      <c r="N16" s="38"/>
      <c r="O16" s="39"/>
      <c r="P16" s="37"/>
      <c r="Q16" s="38" t="s">
        <v>1114</v>
      </c>
      <c r="R16" s="38"/>
      <c r="S16" s="39"/>
      <c r="T16" s="37"/>
      <c r="U16" s="38" t="s">
        <v>1114</v>
      </c>
      <c r="V16" s="38"/>
      <c r="W16" s="39"/>
      <c r="X16" s="37"/>
      <c r="Y16" s="38" t="s">
        <v>1114</v>
      </c>
      <c r="Z16" s="38"/>
      <c r="AA16" s="39"/>
      <c r="AB16" s="37"/>
      <c r="AC16" s="38" t="s">
        <v>1114</v>
      </c>
      <c r="AD16" s="38"/>
      <c r="AE16" s="39"/>
      <c r="AF16" s="37"/>
      <c r="AG16" s="38" t="s">
        <v>1114</v>
      </c>
      <c r="AH16" s="38"/>
      <c r="AI16" s="39"/>
      <c r="AJ16" s="37"/>
      <c r="AK16" s="38" t="s">
        <v>1114</v>
      </c>
      <c r="AL16" s="38"/>
      <c r="AM16" s="39"/>
      <c r="AN16" s="37"/>
      <c r="AO16" s="38" t="s">
        <v>1114</v>
      </c>
      <c r="AP16" s="38"/>
      <c r="AQ16" s="39"/>
      <c r="AR16" s="37"/>
      <c r="AS16" s="38" t="s">
        <v>1114</v>
      </c>
      <c r="AT16" s="38"/>
      <c r="AU16" s="39"/>
      <c r="AV16" s="37"/>
      <c r="AW16" s="38" t="s">
        <v>1114</v>
      </c>
      <c r="AX16" s="38"/>
      <c r="AY16" s="39"/>
      <c r="AZ16" s="37"/>
      <c r="BA16" s="38" t="s">
        <v>1114</v>
      </c>
      <c r="BB16" s="38"/>
      <c r="BC16" s="39"/>
      <c r="BD16" s="37"/>
      <c r="BE16" s="38" t="s">
        <v>1114</v>
      </c>
      <c r="BF16" s="38"/>
      <c r="BG16" s="39"/>
      <c r="BH16" s="478"/>
      <c r="BM16" s="26" t="str">
        <f t="shared" si="54"/>
        <v/>
      </c>
      <c r="BN16" s="26">
        <f t="shared" si="55"/>
        <v>5</v>
      </c>
      <c r="BO16" s="26" t="str">
        <f t="shared" si="56"/>
        <v/>
      </c>
      <c r="BP16" s="26" t="str">
        <f t="shared" si="57"/>
        <v/>
      </c>
      <c r="BQ16" s="26" t="str">
        <f t="shared" si="58"/>
        <v/>
      </c>
      <c r="BR16" s="26">
        <f t="shared" si="59"/>
        <v>5</v>
      </c>
      <c r="BS16" s="26" t="str">
        <f t="shared" si="60"/>
        <v/>
      </c>
      <c r="BT16" s="26" t="str">
        <f t="shared" si="61"/>
        <v/>
      </c>
      <c r="BU16" s="26" t="str">
        <f t="shared" si="62"/>
        <v/>
      </c>
      <c r="BV16" s="26">
        <f t="shared" si="63"/>
        <v>5</v>
      </c>
      <c r="BW16" s="26" t="str">
        <f t="shared" si="64"/>
        <v/>
      </c>
      <c r="BX16" s="26" t="str">
        <f t="shared" si="65"/>
        <v/>
      </c>
      <c r="BY16" s="26" t="str">
        <f t="shared" si="66"/>
        <v/>
      </c>
      <c r="BZ16" s="26">
        <f t="shared" si="67"/>
        <v>5</v>
      </c>
      <c r="CA16" s="26" t="str">
        <f t="shared" si="68"/>
        <v/>
      </c>
      <c r="CB16" s="26" t="str">
        <f t="shared" si="69"/>
        <v/>
      </c>
      <c r="CC16" s="26" t="str">
        <f t="shared" si="70"/>
        <v/>
      </c>
      <c r="CD16" s="26">
        <f t="shared" si="71"/>
        <v>5</v>
      </c>
      <c r="CE16" s="26" t="str">
        <f t="shared" si="72"/>
        <v/>
      </c>
      <c r="CF16" s="26" t="str">
        <f t="shared" si="73"/>
        <v/>
      </c>
      <c r="CG16" s="26" t="str">
        <f t="shared" si="74"/>
        <v/>
      </c>
      <c r="CH16" s="26">
        <f t="shared" si="75"/>
        <v>5</v>
      </c>
      <c r="CI16" s="26" t="str">
        <f t="shared" si="76"/>
        <v/>
      </c>
      <c r="CJ16" s="26" t="str">
        <f t="shared" si="77"/>
        <v/>
      </c>
      <c r="CK16" s="26" t="str">
        <f t="shared" si="78"/>
        <v/>
      </c>
      <c r="CL16" s="26">
        <f t="shared" si="79"/>
        <v>5</v>
      </c>
      <c r="CM16" s="26" t="str">
        <f t="shared" si="80"/>
        <v/>
      </c>
      <c r="CN16" s="26" t="str">
        <f t="shared" si="81"/>
        <v/>
      </c>
      <c r="CO16" s="26" t="str">
        <f t="shared" si="82"/>
        <v/>
      </c>
      <c r="CP16" s="26">
        <f t="shared" si="83"/>
        <v>5</v>
      </c>
      <c r="CQ16" s="26" t="str">
        <f t="shared" si="84"/>
        <v/>
      </c>
      <c r="CR16" s="26" t="str">
        <f t="shared" si="85"/>
        <v/>
      </c>
      <c r="CS16" s="26" t="str">
        <f t="shared" si="86"/>
        <v/>
      </c>
      <c r="CT16" s="26">
        <f t="shared" si="87"/>
        <v>5</v>
      </c>
      <c r="CU16" s="26" t="str">
        <f t="shared" si="88"/>
        <v/>
      </c>
      <c r="CV16" s="26" t="str">
        <f t="shared" si="89"/>
        <v/>
      </c>
      <c r="CW16" s="26" t="str">
        <f t="shared" si="90"/>
        <v/>
      </c>
      <c r="CX16" s="26">
        <f t="shared" si="91"/>
        <v>5</v>
      </c>
      <c r="CY16" s="26" t="str">
        <f t="shared" si="92"/>
        <v/>
      </c>
      <c r="CZ16" s="26" t="str">
        <f t="shared" si="93"/>
        <v/>
      </c>
      <c r="DA16" s="26" t="str">
        <f t="shared" si="94"/>
        <v/>
      </c>
      <c r="DB16" s="26">
        <f t="shared" si="95"/>
        <v>5</v>
      </c>
      <c r="DC16" s="26" t="str">
        <f t="shared" si="96"/>
        <v/>
      </c>
      <c r="DD16" s="26" t="str">
        <f t="shared" si="97"/>
        <v/>
      </c>
      <c r="DE16" s="26" t="str">
        <f t="shared" si="98"/>
        <v/>
      </c>
      <c r="DF16" s="26">
        <f t="shared" si="99"/>
        <v>5</v>
      </c>
      <c r="DG16" s="26" t="str">
        <f t="shared" si="100"/>
        <v/>
      </c>
      <c r="DH16" s="26" t="str">
        <f t="shared" si="101"/>
        <v/>
      </c>
      <c r="DI16" s="26">
        <f t="shared" si="48"/>
        <v>60</v>
      </c>
      <c r="DK16" s="26">
        <f t="shared" si="49"/>
        <v>16.666666666666668</v>
      </c>
      <c r="DL16" s="26">
        <f t="shared" si="50"/>
        <v>0.28000000000000003</v>
      </c>
    </row>
    <row r="17" spans="1:116" ht="14.6" x14ac:dyDescent="0.4">
      <c r="A17" s="451" t="s">
        <v>671</v>
      </c>
      <c r="B17" s="455"/>
      <c r="C17" s="455"/>
      <c r="D17" s="455"/>
      <c r="E17" s="456"/>
      <c r="F17" s="441">
        <v>500</v>
      </c>
      <c r="G17" s="442"/>
      <c r="H17" s="443"/>
      <c r="I17" s="441">
        <v>30</v>
      </c>
      <c r="J17" s="442"/>
      <c r="K17" s="442"/>
      <c r="L17" s="37" t="s">
        <v>1114</v>
      </c>
      <c r="M17" s="38"/>
      <c r="N17" s="38"/>
      <c r="O17" s="39"/>
      <c r="P17" s="37" t="s">
        <v>1114</v>
      </c>
      <c r="Q17" s="38"/>
      <c r="R17" s="38"/>
      <c r="S17" s="39"/>
      <c r="T17" s="37" t="s">
        <v>1114</v>
      </c>
      <c r="U17" s="38"/>
      <c r="V17" s="38"/>
      <c r="W17" s="39"/>
      <c r="X17" s="37" t="s">
        <v>1114</v>
      </c>
      <c r="Y17" s="38"/>
      <c r="Z17" s="38"/>
      <c r="AA17" s="39"/>
      <c r="AB17" s="37" t="s">
        <v>1114</v>
      </c>
      <c r="AC17" s="38"/>
      <c r="AD17" s="38"/>
      <c r="AE17" s="39"/>
      <c r="AF17" s="37" t="s">
        <v>1114</v>
      </c>
      <c r="AG17" s="38"/>
      <c r="AH17" s="38"/>
      <c r="AI17" s="39"/>
      <c r="AJ17" s="37" t="s">
        <v>1114</v>
      </c>
      <c r="AK17" s="38"/>
      <c r="AL17" s="38"/>
      <c r="AM17" s="39"/>
      <c r="AN17" s="37" t="s">
        <v>1114</v>
      </c>
      <c r="AO17" s="38"/>
      <c r="AP17" s="38"/>
      <c r="AQ17" s="39"/>
      <c r="AR17" s="37" t="s">
        <v>1114</v>
      </c>
      <c r="AS17" s="38"/>
      <c r="AT17" s="38"/>
      <c r="AU17" s="39"/>
      <c r="AV17" s="37" t="s">
        <v>1114</v>
      </c>
      <c r="AW17" s="38"/>
      <c r="AX17" s="38"/>
      <c r="AY17" s="39"/>
      <c r="AZ17" s="37" t="s">
        <v>1114</v>
      </c>
      <c r="BA17" s="38"/>
      <c r="BB17" s="38"/>
      <c r="BC17" s="39"/>
      <c r="BD17" s="37" t="s">
        <v>1114</v>
      </c>
      <c r="BE17" s="38"/>
      <c r="BF17" s="38"/>
      <c r="BG17" s="39"/>
      <c r="BH17" s="478"/>
      <c r="BM17" s="26">
        <f t="shared" si="54"/>
        <v>5</v>
      </c>
      <c r="BN17" s="26" t="str">
        <f t="shared" si="55"/>
        <v/>
      </c>
      <c r="BO17" s="26" t="str">
        <f t="shared" si="56"/>
        <v/>
      </c>
      <c r="BP17" s="26" t="str">
        <f t="shared" si="57"/>
        <v/>
      </c>
      <c r="BQ17" s="26">
        <f t="shared" si="58"/>
        <v>5</v>
      </c>
      <c r="BR17" s="26" t="str">
        <f t="shared" si="59"/>
        <v/>
      </c>
      <c r="BS17" s="26" t="str">
        <f t="shared" si="60"/>
        <v/>
      </c>
      <c r="BT17" s="26" t="str">
        <f t="shared" si="61"/>
        <v/>
      </c>
      <c r="BU17" s="26">
        <f t="shared" si="62"/>
        <v>5</v>
      </c>
      <c r="BV17" s="26" t="str">
        <f t="shared" si="63"/>
        <v/>
      </c>
      <c r="BW17" s="26" t="str">
        <f t="shared" si="64"/>
        <v/>
      </c>
      <c r="BX17" s="26" t="str">
        <f t="shared" si="65"/>
        <v/>
      </c>
      <c r="BY17" s="26">
        <f t="shared" si="66"/>
        <v>5</v>
      </c>
      <c r="BZ17" s="26" t="str">
        <f t="shared" si="67"/>
        <v/>
      </c>
      <c r="CA17" s="26" t="str">
        <f t="shared" si="68"/>
        <v/>
      </c>
      <c r="CB17" s="26" t="str">
        <f t="shared" si="69"/>
        <v/>
      </c>
      <c r="CC17" s="26">
        <f t="shared" si="70"/>
        <v>5</v>
      </c>
      <c r="CD17" s="26" t="str">
        <f t="shared" si="71"/>
        <v/>
      </c>
      <c r="CE17" s="26" t="str">
        <f t="shared" si="72"/>
        <v/>
      </c>
      <c r="CF17" s="26" t="str">
        <f t="shared" si="73"/>
        <v/>
      </c>
      <c r="CG17" s="26">
        <f t="shared" si="74"/>
        <v>5</v>
      </c>
      <c r="CH17" s="26" t="str">
        <f t="shared" si="75"/>
        <v/>
      </c>
      <c r="CI17" s="26" t="str">
        <f t="shared" si="76"/>
        <v/>
      </c>
      <c r="CJ17" s="26" t="str">
        <f t="shared" si="77"/>
        <v/>
      </c>
      <c r="CK17" s="26">
        <f t="shared" si="78"/>
        <v>5</v>
      </c>
      <c r="CL17" s="26" t="str">
        <f t="shared" si="79"/>
        <v/>
      </c>
      <c r="CM17" s="26" t="str">
        <f t="shared" si="80"/>
        <v/>
      </c>
      <c r="CN17" s="26" t="str">
        <f t="shared" si="81"/>
        <v/>
      </c>
      <c r="CO17" s="26">
        <f t="shared" si="82"/>
        <v>5</v>
      </c>
      <c r="CP17" s="26" t="str">
        <f t="shared" si="83"/>
        <v/>
      </c>
      <c r="CQ17" s="26" t="str">
        <f t="shared" si="84"/>
        <v/>
      </c>
      <c r="CR17" s="26" t="str">
        <f t="shared" si="85"/>
        <v/>
      </c>
      <c r="CS17" s="26">
        <f t="shared" si="86"/>
        <v>5</v>
      </c>
      <c r="CT17" s="26" t="str">
        <f t="shared" si="87"/>
        <v/>
      </c>
      <c r="CU17" s="26" t="str">
        <f t="shared" si="88"/>
        <v/>
      </c>
      <c r="CV17" s="26" t="str">
        <f t="shared" si="89"/>
        <v/>
      </c>
      <c r="CW17" s="26">
        <f t="shared" si="90"/>
        <v>5</v>
      </c>
      <c r="CX17" s="26" t="str">
        <f t="shared" si="91"/>
        <v/>
      </c>
      <c r="CY17" s="26" t="str">
        <f t="shared" si="92"/>
        <v/>
      </c>
      <c r="CZ17" s="26" t="str">
        <f t="shared" si="93"/>
        <v/>
      </c>
      <c r="DA17" s="26">
        <f t="shared" si="94"/>
        <v>5</v>
      </c>
      <c r="DB17" s="26" t="str">
        <f t="shared" si="95"/>
        <v/>
      </c>
      <c r="DC17" s="26" t="str">
        <f t="shared" si="96"/>
        <v/>
      </c>
      <c r="DD17" s="26" t="str">
        <f t="shared" si="97"/>
        <v/>
      </c>
      <c r="DE17" s="26">
        <f t="shared" si="98"/>
        <v>5</v>
      </c>
      <c r="DF17" s="26" t="str">
        <f t="shared" si="99"/>
        <v/>
      </c>
      <c r="DG17" s="26" t="str">
        <f t="shared" si="100"/>
        <v/>
      </c>
      <c r="DH17" s="26" t="str">
        <f t="shared" si="101"/>
        <v/>
      </c>
      <c r="DI17" s="26">
        <f t="shared" si="48"/>
        <v>60</v>
      </c>
      <c r="DK17" s="26">
        <f t="shared" si="49"/>
        <v>16.666666666666668</v>
      </c>
      <c r="DL17" s="26">
        <f t="shared" si="50"/>
        <v>0.28000000000000003</v>
      </c>
    </row>
    <row r="18" spans="1:116" ht="14.6" x14ac:dyDescent="0.4">
      <c r="A18" s="451" t="s">
        <v>672</v>
      </c>
      <c r="B18" s="455"/>
      <c r="C18" s="455"/>
      <c r="D18" s="455"/>
      <c r="E18" s="456"/>
      <c r="F18" s="441">
        <v>150</v>
      </c>
      <c r="G18" s="442"/>
      <c r="H18" s="443"/>
      <c r="I18" s="441">
        <v>50</v>
      </c>
      <c r="J18" s="442"/>
      <c r="K18" s="442"/>
      <c r="L18" s="37"/>
      <c r="M18" s="38"/>
      <c r="N18" s="38"/>
      <c r="O18" s="39" t="s">
        <v>1114</v>
      </c>
      <c r="P18" s="37"/>
      <c r="Q18" s="38"/>
      <c r="R18" s="38"/>
      <c r="S18" s="39" t="s">
        <v>1114</v>
      </c>
      <c r="T18" s="37"/>
      <c r="U18" s="38"/>
      <c r="V18" s="38"/>
      <c r="W18" s="39" t="s">
        <v>1114</v>
      </c>
      <c r="X18" s="37"/>
      <c r="Y18" s="38"/>
      <c r="Z18" s="38"/>
      <c r="AA18" s="39" t="s">
        <v>1114</v>
      </c>
      <c r="AB18" s="37"/>
      <c r="AC18" s="38"/>
      <c r="AD18" s="38"/>
      <c r="AE18" s="39" t="s">
        <v>1114</v>
      </c>
      <c r="AF18" s="37"/>
      <c r="AG18" s="38"/>
      <c r="AH18" s="38"/>
      <c r="AI18" s="39" t="s">
        <v>1114</v>
      </c>
      <c r="AJ18" s="37"/>
      <c r="AK18" s="38"/>
      <c r="AL18" s="38"/>
      <c r="AM18" s="39" t="s">
        <v>1114</v>
      </c>
      <c r="AN18" s="37"/>
      <c r="AO18" s="38"/>
      <c r="AP18" s="38"/>
      <c r="AQ18" s="39" t="s">
        <v>1114</v>
      </c>
      <c r="AR18" s="37"/>
      <c r="AS18" s="38"/>
      <c r="AT18" s="38"/>
      <c r="AU18" s="39" t="s">
        <v>1114</v>
      </c>
      <c r="AV18" s="37"/>
      <c r="AW18" s="38"/>
      <c r="AX18" s="38"/>
      <c r="AY18" s="39" t="s">
        <v>1114</v>
      </c>
      <c r="AZ18" s="37"/>
      <c r="BA18" s="38"/>
      <c r="BB18" s="38"/>
      <c r="BC18" s="39" t="s">
        <v>1114</v>
      </c>
      <c r="BD18" s="37"/>
      <c r="BE18" s="38"/>
      <c r="BF18" s="38"/>
      <c r="BG18" s="39" t="s">
        <v>1114</v>
      </c>
      <c r="BH18" s="478"/>
      <c r="BM18" s="26" t="str">
        <f t="shared" si="54"/>
        <v/>
      </c>
      <c r="BN18" s="26" t="str">
        <f t="shared" si="55"/>
        <v/>
      </c>
      <c r="BO18" s="26" t="str">
        <f t="shared" si="56"/>
        <v/>
      </c>
      <c r="BP18" s="26">
        <f t="shared" si="57"/>
        <v>5</v>
      </c>
      <c r="BQ18" s="26" t="str">
        <f t="shared" si="58"/>
        <v/>
      </c>
      <c r="BR18" s="26" t="str">
        <f t="shared" si="59"/>
        <v/>
      </c>
      <c r="BS18" s="26" t="str">
        <f t="shared" si="60"/>
        <v/>
      </c>
      <c r="BT18" s="26">
        <f t="shared" si="61"/>
        <v>5</v>
      </c>
      <c r="BU18" s="26" t="str">
        <f t="shared" si="62"/>
        <v/>
      </c>
      <c r="BV18" s="26" t="str">
        <f t="shared" si="63"/>
        <v/>
      </c>
      <c r="BW18" s="26" t="str">
        <f t="shared" si="64"/>
        <v/>
      </c>
      <c r="BX18" s="26">
        <f t="shared" si="65"/>
        <v>5</v>
      </c>
      <c r="BY18" s="26" t="str">
        <f t="shared" si="66"/>
        <v/>
      </c>
      <c r="BZ18" s="26" t="str">
        <f t="shared" si="67"/>
        <v/>
      </c>
      <c r="CA18" s="26" t="str">
        <f t="shared" si="68"/>
        <v/>
      </c>
      <c r="CB18" s="26">
        <f t="shared" si="69"/>
        <v>5</v>
      </c>
      <c r="CC18" s="26" t="str">
        <f t="shared" si="70"/>
        <v/>
      </c>
      <c r="CD18" s="26" t="str">
        <f t="shared" si="71"/>
        <v/>
      </c>
      <c r="CE18" s="26" t="str">
        <f t="shared" si="72"/>
        <v/>
      </c>
      <c r="CF18" s="26">
        <f t="shared" si="73"/>
        <v>5</v>
      </c>
      <c r="CG18" s="26" t="str">
        <f t="shared" si="74"/>
        <v/>
      </c>
      <c r="CH18" s="26" t="str">
        <f t="shared" si="75"/>
        <v/>
      </c>
      <c r="CI18" s="26" t="str">
        <f t="shared" si="76"/>
        <v/>
      </c>
      <c r="CJ18" s="26">
        <f t="shared" si="77"/>
        <v>5</v>
      </c>
      <c r="CK18" s="26" t="str">
        <f t="shared" si="78"/>
        <v/>
      </c>
      <c r="CL18" s="26" t="str">
        <f t="shared" si="79"/>
        <v/>
      </c>
      <c r="CM18" s="26" t="str">
        <f t="shared" si="80"/>
        <v/>
      </c>
      <c r="CN18" s="26">
        <f t="shared" si="81"/>
        <v>5</v>
      </c>
      <c r="CO18" s="26" t="str">
        <f t="shared" si="82"/>
        <v/>
      </c>
      <c r="CP18" s="26" t="str">
        <f t="shared" si="83"/>
        <v/>
      </c>
      <c r="CQ18" s="26" t="str">
        <f t="shared" si="84"/>
        <v/>
      </c>
      <c r="CR18" s="26">
        <f t="shared" si="85"/>
        <v>5</v>
      </c>
      <c r="CS18" s="26" t="str">
        <f t="shared" si="86"/>
        <v/>
      </c>
      <c r="CT18" s="26" t="str">
        <f t="shared" si="87"/>
        <v/>
      </c>
      <c r="CU18" s="26" t="str">
        <f t="shared" si="88"/>
        <v/>
      </c>
      <c r="CV18" s="26">
        <f t="shared" si="89"/>
        <v>5</v>
      </c>
      <c r="CW18" s="26" t="str">
        <f t="shared" si="90"/>
        <v/>
      </c>
      <c r="CX18" s="26" t="str">
        <f t="shared" si="91"/>
        <v/>
      </c>
      <c r="CY18" s="26" t="str">
        <f t="shared" si="92"/>
        <v/>
      </c>
      <c r="CZ18" s="26">
        <f t="shared" si="93"/>
        <v>5</v>
      </c>
      <c r="DA18" s="26" t="str">
        <f t="shared" si="94"/>
        <v/>
      </c>
      <c r="DB18" s="26" t="str">
        <f t="shared" si="95"/>
        <v/>
      </c>
      <c r="DC18" s="26" t="str">
        <f t="shared" si="96"/>
        <v/>
      </c>
      <c r="DD18" s="26">
        <f t="shared" si="97"/>
        <v>5</v>
      </c>
      <c r="DE18" s="26" t="str">
        <f t="shared" si="98"/>
        <v/>
      </c>
      <c r="DF18" s="26" t="str">
        <f t="shared" si="99"/>
        <v/>
      </c>
      <c r="DG18" s="26" t="str">
        <f t="shared" si="100"/>
        <v/>
      </c>
      <c r="DH18" s="26">
        <f t="shared" si="101"/>
        <v>5</v>
      </c>
      <c r="DI18" s="26">
        <f t="shared" si="48"/>
        <v>60</v>
      </c>
      <c r="DK18" s="26">
        <f t="shared" si="49"/>
        <v>3</v>
      </c>
      <c r="DL18" s="26">
        <f t="shared" si="50"/>
        <v>0.05</v>
      </c>
    </row>
    <row r="19" spans="1:116" ht="14.6" x14ac:dyDescent="0.4">
      <c r="A19" s="454" t="s">
        <v>708</v>
      </c>
      <c r="B19" s="455"/>
      <c r="C19" s="455"/>
      <c r="D19" s="455"/>
      <c r="E19" s="456"/>
      <c r="F19" s="464"/>
      <c r="G19" s="465"/>
      <c r="H19" s="466"/>
      <c r="I19" s="464"/>
      <c r="J19" s="465"/>
      <c r="K19" s="465"/>
      <c r="L19" s="37"/>
      <c r="M19" s="38" t="s">
        <v>1114</v>
      </c>
      <c r="N19" s="38"/>
      <c r="O19" s="39"/>
      <c r="P19" s="37"/>
      <c r="Q19" s="38" t="s">
        <v>1114</v>
      </c>
      <c r="R19" s="38"/>
      <c r="S19" s="39"/>
      <c r="T19" s="37"/>
      <c r="U19" s="38" t="s">
        <v>1114</v>
      </c>
      <c r="V19" s="38"/>
      <c r="W19" s="39"/>
      <c r="X19" s="37"/>
      <c r="Y19" s="38" t="s">
        <v>1114</v>
      </c>
      <c r="Z19" s="38"/>
      <c r="AA19" s="39"/>
      <c r="AB19" s="37"/>
      <c r="AC19" s="38" t="s">
        <v>1114</v>
      </c>
      <c r="AD19" s="38"/>
      <c r="AE19" s="39"/>
      <c r="AF19" s="37"/>
      <c r="AG19" s="38" t="s">
        <v>1114</v>
      </c>
      <c r="AH19" s="38"/>
      <c r="AI19" s="39"/>
      <c r="AJ19" s="37"/>
      <c r="AK19" s="38" t="s">
        <v>1114</v>
      </c>
      <c r="AL19" s="38"/>
      <c r="AM19" s="39"/>
      <c r="AN19" s="37"/>
      <c r="AO19" s="38" t="s">
        <v>1114</v>
      </c>
      <c r="AP19" s="38"/>
      <c r="AQ19" s="39"/>
      <c r="AR19" s="37"/>
      <c r="AS19" s="38" t="s">
        <v>1114</v>
      </c>
      <c r="AT19" s="38"/>
      <c r="AU19" s="39"/>
      <c r="AV19" s="37"/>
      <c r="AW19" s="38" t="s">
        <v>1114</v>
      </c>
      <c r="AX19" s="38"/>
      <c r="AY19" s="39"/>
      <c r="AZ19" s="37"/>
      <c r="BA19" s="38" t="s">
        <v>1114</v>
      </c>
      <c r="BB19" s="38"/>
      <c r="BC19" s="39"/>
      <c r="BD19" s="37"/>
      <c r="BE19" s="38" t="s">
        <v>1114</v>
      </c>
      <c r="BF19" s="38"/>
      <c r="BG19" s="39"/>
      <c r="BH19" s="478"/>
      <c r="BM19" s="26" t="str">
        <f t="shared" si="54"/>
        <v/>
      </c>
      <c r="BN19" s="26">
        <f t="shared" si="55"/>
        <v>5</v>
      </c>
      <c r="BO19" s="26" t="str">
        <f t="shared" si="56"/>
        <v/>
      </c>
      <c r="BP19" s="26" t="str">
        <f t="shared" si="57"/>
        <v/>
      </c>
      <c r="BQ19" s="26" t="str">
        <f t="shared" si="58"/>
        <v/>
      </c>
      <c r="BR19" s="26">
        <f t="shared" si="59"/>
        <v>5</v>
      </c>
      <c r="BS19" s="26" t="str">
        <f t="shared" si="60"/>
        <v/>
      </c>
      <c r="BT19" s="26" t="str">
        <f t="shared" si="61"/>
        <v/>
      </c>
      <c r="BU19" s="26" t="str">
        <f t="shared" si="62"/>
        <v/>
      </c>
      <c r="BV19" s="26">
        <f t="shared" si="63"/>
        <v>5</v>
      </c>
      <c r="BW19" s="26" t="str">
        <f t="shared" si="64"/>
        <v/>
      </c>
      <c r="BX19" s="26" t="str">
        <f t="shared" si="65"/>
        <v/>
      </c>
      <c r="BY19" s="26" t="str">
        <f t="shared" si="66"/>
        <v/>
      </c>
      <c r="BZ19" s="26">
        <f t="shared" si="67"/>
        <v>5</v>
      </c>
      <c r="CA19" s="26" t="str">
        <f t="shared" si="68"/>
        <v/>
      </c>
      <c r="CB19" s="26" t="str">
        <f t="shared" si="69"/>
        <v/>
      </c>
      <c r="CC19" s="26" t="str">
        <f t="shared" si="70"/>
        <v/>
      </c>
      <c r="CD19" s="26">
        <f t="shared" si="71"/>
        <v>5</v>
      </c>
      <c r="CE19" s="26" t="str">
        <f t="shared" si="72"/>
        <v/>
      </c>
      <c r="CF19" s="26" t="str">
        <f t="shared" si="73"/>
        <v/>
      </c>
      <c r="CG19" s="26" t="str">
        <f t="shared" si="74"/>
        <v/>
      </c>
      <c r="CH19" s="26">
        <f t="shared" si="75"/>
        <v>5</v>
      </c>
      <c r="CI19" s="26" t="str">
        <f t="shared" si="76"/>
        <v/>
      </c>
      <c r="CJ19" s="26" t="str">
        <f t="shared" si="77"/>
        <v/>
      </c>
      <c r="CK19" s="26" t="str">
        <f t="shared" si="78"/>
        <v/>
      </c>
      <c r="CL19" s="26">
        <f t="shared" si="79"/>
        <v>5</v>
      </c>
      <c r="CM19" s="26" t="str">
        <f t="shared" si="80"/>
        <v/>
      </c>
      <c r="CN19" s="26" t="str">
        <f t="shared" si="81"/>
        <v/>
      </c>
      <c r="CO19" s="26" t="str">
        <f t="shared" si="82"/>
        <v/>
      </c>
      <c r="CP19" s="26">
        <f t="shared" si="83"/>
        <v>5</v>
      </c>
      <c r="CQ19" s="26" t="str">
        <f t="shared" si="84"/>
        <v/>
      </c>
      <c r="CR19" s="26" t="str">
        <f t="shared" si="85"/>
        <v/>
      </c>
      <c r="CS19" s="26" t="str">
        <f t="shared" si="86"/>
        <v/>
      </c>
      <c r="CT19" s="26">
        <f t="shared" si="87"/>
        <v>5</v>
      </c>
      <c r="CU19" s="26" t="str">
        <f t="shared" si="88"/>
        <v/>
      </c>
      <c r="CV19" s="26" t="str">
        <f t="shared" si="89"/>
        <v/>
      </c>
      <c r="CW19" s="26" t="str">
        <f t="shared" si="90"/>
        <v/>
      </c>
      <c r="CX19" s="26">
        <f t="shared" si="91"/>
        <v>5</v>
      </c>
      <c r="CY19" s="26" t="str">
        <f t="shared" si="92"/>
        <v/>
      </c>
      <c r="CZ19" s="26" t="str">
        <f t="shared" si="93"/>
        <v/>
      </c>
      <c r="DA19" s="26" t="str">
        <f t="shared" si="94"/>
        <v/>
      </c>
      <c r="DB19" s="26">
        <f t="shared" si="95"/>
        <v>5</v>
      </c>
      <c r="DC19" s="26" t="str">
        <f t="shared" si="96"/>
        <v/>
      </c>
      <c r="DD19" s="26" t="str">
        <f t="shared" si="97"/>
        <v/>
      </c>
      <c r="DE19" s="26" t="str">
        <f t="shared" si="98"/>
        <v/>
      </c>
      <c r="DF19" s="26">
        <f t="shared" si="99"/>
        <v>5</v>
      </c>
      <c r="DG19" s="26" t="str">
        <f t="shared" si="100"/>
        <v/>
      </c>
      <c r="DH19" s="26" t="str">
        <f t="shared" si="101"/>
        <v/>
      </c>
      <c r="DI19" s="26">
        <f t="shared" si="48"/>
        <v>60</v>
      </c>
      <c r="DK19" s="26" t="e">
        <f t="shared" si="49"/>
        <v>#DIV/0!</v>
      </c>
      <c r="DL19" s="26" t="e">
        <f t="shared" si="50"/>
        <v>#DIV/0!</v>
      </c>
    </row>
    <row r="20" spans="1:116" ht="14.6" x14ac:dyDescent="0.4">
      <c r="A20" s="454" t="s">
        <v>712</v>
      </c>
      <c r="B20" s="455"/>
      <c r="C20" s="455"/>
      <c r="D20" s="455"/>
      <c r="E20" s="456"/>
      <c r="F20" s="464"/>
      <c r="G20" s="465"/>
      <c r="H20" s="466"/>
      <c r="I20" s="464"/>
      <c r="J20" s="465"/>
      <c r="K20" s="465"/>
      <c r="L20" s="37"/>
      <c r="M20" s="38"/>
      <c r="N20" s="38"/>
      <c r="O20" s="39"/>
      <c r="P20" s="37"/>
      <c r="Q20" s="38"/>
      <c r="R20" s="38"/>
      <c r="S20" s="39"/>
      <c r="T20" s="37"/>
      <c r="U20" s="38"/>
      <c r="V20" s="38"/>
      <c r="W20" s="39" t="s">
        <v>1114</v>
      </c>
      <c r="X20" s="37"/>
      <c r="Y20" s="38"/>
      <c r="Z20" s="38"/>
      <c r="AA20" s="39"/>
      <c r="AB20" s="37"/>
      <c r="AC20" s="38"/>
      <c r="AD20" s="38"/>
      <c r="AE20" s="39"/>
      <c r="AF20" s="37"/>
      <c r="AG20" s="38"/>
      <c r="AH20" s="38"/>
      <c r="AI20" s="39" t="s">
        <v>1114</v>
      </c>
      <c r="AJ20" s="37"/>
      <c r="AK20" s="38"/>
      <c r="AL20" s="38"/>
      <c r="AM20" s="39"/>
      <c r="AN20" s="37"/>
      <c r="AO20" s="38"/>
      <c r="AP20" s="38"/>
      <c r="AQ20" s="39"/>
      <c r="AR20" s="37"/>
      <c r="AS20" s="38"/>
      <c r="AT20" s="38"/>
      <c r="AU20" s="39" t="s">
        <v>1114</v>
      </c>
      <c r="AV20" s="37"/>
      <c r="AW20" s="38"/>
      <c r="AX20" s="38"/>
      <c r="AY20" s="39"/>
      <c r="AZ20" s="37"/>
      <c r="BA20" s="38"/>
      <c r="BB20" s="38"/>
      <c r="BC20" s="39"/>
      <c r="BD20" s="37"/>
      <c r="BE20" s="38"/>
      <c r="BF20" s="38"/>
      <c r="BG20" s="39" t="s">
        <v>1114</v>
      </c>
      <c r="BH20" s="478"/>
      <c r="BM20" s="26" t="str">
        <f t="shared" si="54"/>
        <v/>
      </c>
      <c r="BN20" s="26" t="str">
        <f t="shared" si="55"/>
        <v/>
      </c>
      <c r="BO20" s="26" t="str">
        <f t="shared" si="56"/>
        <v/>
      </c>
      <c r="BP20" s="26" t="str">
        <f t="shared" si="57"/>
        <v/>
      </c>
      <c r="BQ20" s="26" t="str">
        <f t="shared" si="58"/>
        <v/>
      </c>
      <c r="BR20" s="26" t="str">
        <f t="shared" si="59"/>
        <v/>
      </c>
      <c r="BS20" s="26" t="str">
        <f t="shared" si="60"/>
        <v/>
      </c>
      <c r="BT20" s="26" t="str">
        <f t="shared" si="61"/>
        <v/>
      </c>
      <c r="BU20" s="26" t="str">
        <f t="shared" si="62"/>
        <v/>
      </c>
      <c r="BV20" s="26" t="str">
        <f t="shared" si="63"/>
        <v/>
      </c>
      <c r="BW20" s="26" t="str">
        <f t="shared" si="64"/>
        <v/>
      </c>
      <c r="BX20" s="26">
        <f t="shared" si="65"/>
        <v>5</v>
      </c>
      <c r="BY20" s="26" t="str">
        <f t="shared" si="66"/>
        <v/>
      </c>
      <c r="BZ20" s="26" t="str">
        <f t="shared" si="67"/>
        <v/>
      </c>
      <c r="CA20" s="26" t="str">
        <f t="shared" si="68"/>
        <v/>
      </c>
      <c r="CB20" s="26" t="str">
        <f t="shared" si="69"/>
        <v/>
      </c>
      <c r="CC20" s="26" t="str">
        <f t="shared" si="70"/>
        <v/>
      </c>
      <c r="CD20" s="26" t="str">
        <f t="shared" si="71"/>
        <v/>
      </c>
      <c r="CE20" s="26" t="str">
        <f t="shared" si="72"/>
        <v/>
      </c>
      <c r="CF20" s="26" t="str">
        <f t="shared" si="73"/>
        <v/>
      </c>
      <c r="CG20" s="26" t="str">
        <f t="shared" si="74"/>
        <v/>
      </c>
      <c r="CH20" s="26" t="str">
        <f t="shared" si="75"/>
        <v/>
      </c>
      <c r="CI20" s="26" t="str">
        <f t="shared" si="76"/>
        <v/>
      </c>
      <c r="CJ20" s="26">
        <f t="shared" si="77"/>
        <v>5</v>
      </c>
      <c r="CK20" s="26" t="str">
        <f t="shared" si="78"/>
        <v/>
      </c>
      <c r="CL20" s="26" t="str">
        <f t="shared" si="79"/>
        <v/>
      </c>
      <c r="CM20" s="26" t="str">
        <f t="shared" si="80"/>
        <v/>
      </c>
      <c r="CN20" s="26" t="str">
        <f t="shared" si="81"/>
        <v/>
      </c>
      <c r="CO20" s="26" t="str">
        <f t="shared" si="82"/>
        <v/>
      </c>
      <c r="CP20" s="26" t="str">
        <f t="shared" si="83"/>
        <v/>
      </c>
      <c r="CQ20" s="26" t="str">
        <f t="shared" si="84"/>
        <v/>
      </c>
      <c r="CR20" s="26" t="str">
        <f t="shared" si="85"/>
        <v/>
      </c>
      <c r="CS20" s="26" t="str">
        <f t="shared" si="86"/>
        <v/>
      </c>
      <c r="CT20" s="26" t="str">
        <f t="shared" si="87"/>
        <v/>
      </c>
      <c r="CU20" s="26" t="str">
        <f t="shared" si="88"/>
        <v/>
      </c>
      <c r="CV20" s="26">
        <f t="shared" si="89"/>
        <v>5</v>
      </c>
      <c r="CW20" s="26" t="str">
        <f t="shared" si="90"/>
        <v/>
      </c>
      <c r="CX20" s="26" t="str">
        <f t="shared" si="91"/>
        <v/>
      </c>
      <c r="CY20" s="26" t="str">
        <f t="shared" si="92"/>
        <v/>
      </c>
      <c r="CZ20" s="26" t="str">
        <f t="shared" si="93"/>
        <v/>
      </c>
      <c r="DA20" s="26" t="str">
        <f t="shared" si="94"/>
        <v/>
      </c>
      <c r="DB20" s="26" t="str">
        <f t="shared" si="95"/>
        <v/>
      </c>
      <c r="DC20" s="26" t="str">
        <f t="shared" si="96"/>
        <v/>
      </c>
      <c r="DD20" s="26" t="str">
        <f t="shared" si="97"/>
        <v/>
      </c>
      <c r="DE20" s="26" t="str">
        <f t="shared" si="98"/>
        <v/>
      </c>
      <c r="DF20" s="26" t="str">
        <f t="shared" si="99"/>
        <v/>
      </c>
      <c r="DG20" s="26" t="str">
        <f t="shared" si="100"/>
        <v/>
      </c>
      <c r="DH20" s="26">
        <f t="shared" si="101"/>
        <v>5</v>
      </c>
      <c r="DI20" s="26">
        <f t="shared" si="48"/>
        <v>20</v>
      </c>
      <c r="DK20" s="26" t="e">
        <f t="shared" si="49"/>
        <v>#DIV/0!</v>
      </c>
      <c r="DL20" s="26" t="e">
        <f t="shared" si="50"/>
        <v>#DIV/0!</v>
      </c>
    </row>
    <row r="21" spans="1:116" ht="14.6" x14ac:dyDescent="0.4">
      <c r="A21" s="454" t="s">
        <v>673</v>
      </c>
      <c r="B21" s="455"/>
      <c r="C21" s="455"/>
      <c r="D21" s="455"/>
      <c r="E21" s="456"/>
      <c r="F21" s="464"/>
      <c r="G21" s="465"/>
      <c r="H21" s="466"/>
      <c r="I21" s="464"/>
      <c r="J21" s="465"/>
      <c r="K21" s="465"/>
      <c r="L21" s="37"/>
      <c r="M21" s="38"/>
      <c r="N21" s="38"/>
      <c r="O21" s="39"/>
      <c r="P21" s="37"/>
      <c r="Q21" s="38"/>
      <c r="R21" s="38"/>
      <c r="S21" s="39"/>
      <c r="T21" s="37"/>
      <c r="U21" s="38"/>
      <c r="V21" s="38"/>
      <c r="W21" s="39" t="s">
        <v>1114</v>
      </c>
      <c r="X21" s="37"/>
      <c r="Y21" s="38"/>
      <c r="Z21" s="38"/>
      <c r="AA21" s="39"/>
      <c r="AB21" s="37"/>
      <c r="AC21" s="38"/>
      <c r="AD21" s="38"/>
      <c r="AE21" s="39"/>
      <c r="AF21" s="37"/>
      <c r="AG21" s="38"/>
      <c r="AH21" s="38"/>
      <c r="AI21" s="39" t="s">
        <v>1114</v>
      </c>
      <c r="AJ21" s="37"/>
      <c r="AK21" s="38"/>
      <c r="AL21" s="38"/>
      <c r="AM21" s="39"/>
      <c r="AN21" s="37"/>
      <c r="AO21" s="38"/>
      <c r="AP21" s="38"/>
      <c r="AQ21" s="39"/>
      <c r="AR21" s="37"/>
      <c r="AS21" s="38"/>
      <c r="AT21" s="38"/>
      <c r="AU21" s="39" t="s">
        <v>1114</v>
      </c>
      <c r="AV21" s="37"/>
      <c r="AW21" s="38"/>
      <c r="AX21" s="38"/>
      <c r="AY21" s="39"/>
      <c r="AZ21" s="37"/>
      <c r="BA21" s="38"/>
      <c r="BB21" s="38"/>
      <c r="BC21" s="39"/>
      <c r="BD21" s="37"/>
      <c r="BE21" s="38"/>
      <c r="BF21" s="38"/>
      <c r="BG21" s="39" t="s">
        <v>1114</v>
      </c>
      <c r="BH21" s="478"/>
      <c r="BM21" s="26" t="str">
        <f t="shared" si="54"/>
        <v/>
      </c>
      <c r="BN21" s="26" t="str">
        <f t="shared" si="55"/>
        <v/>
      </c>
      <c r="BO21" s="26" t="str">
        <f t="shared" si="56"/>
        <v/>
      </c>
      <c r="BP21" s="26" t="str">
        <f t="shared" si="57"/>
        <v/>
      </c>
      <c r="BQ21" s="26" t="str">
        <f t="shared" si="58"/>
        <v/>
      </c>
      <c r="BR21" s="26" t="str">
        <f t="shared" si="59"/>
        <v/>
      </c>
      <c r="BS21" s="26" t="str">
        <f t="shared" si="60"/>
        <v/>
      </c>
      <c r="BT21" s="26" t="str">
        <f t="shared" si="61"/>
        <v/>
      </c>
      <c r="BU21" s="26" t="str">
        <f t="shared" si="62"/>
        <v/>
      </c>
      <c r="BV21" s="26" t="str">
        <f t="shared" si="63"/>
        <v/>
      </c>
      <c r="BW21" s="26" t="str">
        <f t="shared" si="64"/>
        <v/>
      </c>
      <c r="BX21" s="26">
        <f t="shared" si="65"/>
        <v>5</v>
      </c>
      <c r="BY21" s="26" t="str">
        <f t="shared" si="66"/>
        <v/>
      </c>
      <c r="BZ21" s="26" t="str">
        <f t="shared" si="67"/>
        <v/>
      </c>
      <c r="CA21" s="26" t="str">
        <f t="shared" si="68"/>
        <v/>
      </c>
      <c r="CB21" s="26" t="str">
        <f t="shared" si="69"/>
        <v/>
      </c>
      <c r="CC21" s="26" t="str">
        <f t="shared" si="70"/>
        <v/>
      </c>
      <c r="CD21" s="26" t="str">
        <f t="shared" si="71"/>
        <v/>
      </c>
      <c r="CE21" s="26" t="str">
        <f t="shared" si="72"/>
        <v/>
      </c>
      <c r="CF21" s="26" t="str">
        <f t="shared" si="73"/>
        <v/>
      </c>
      <c r="CG21" s="26" t="str">
        <f t="shared" si="74"/>
        <v/>
      </c>
      <c r="CH21" s="26" t="str">
        <f t="shared" si="75"/>
        <v/>
      </c>
      <c r="CI21" s="26" t="str">
        <f t="shared" si="76"/>
        <v/>
      </c>
      <c r="CJ21" s="26">
        <f t="shared" si="77"/>
        <v>5</v>
      </c>
      <c r="CK21" s="26" t="str">
        <f t="shared" si="78"/>
        <v/>
      </c>
      <c r="CL21" s="26" t="str">
        <f t="shared" si="79"/>
        <v/>
      </c>
      <c r="CM21" s="26" t="str">
        <f t="shared" si="80"/>
        <v/>
      </c>
      <c r="CN21" s="26" t="str">
        <f t="shared" si="81"/>
        <v/>
      </c>
      <c r="CO21" s="26" t="str">
        <f t="shared" si="82"/>
        <v/>
      </c>
      <c r="CP21" s="26" t="str">
        <f t="shared" si="83"/>
        <v/>
      </c>
      <c r="CQ21" s="26" t="str">
        <f t="shared" si="84"/>
        <v/>
      </c>
      <c r="CR21" s="26" t="str">
        <f t="shared" si="85"/>
        <v/>
      </c>
      <c r="CS21" s="26" t="str">
        <f t="shared" si="86"/>
        <v/>
      </c>
      <c r="CT21" s="26" t="str">
        <f t="shared" si="87"/>
        <v/>
      </c>
      <c r="CU21" s="26" t="str">
        <f t="shared" si="88"/>
        <v/>
      </c>
      <c r="CV21" s="26">
        <f t="shared" si="89"/>
        <v>5</v>
      </c>
      <c r="CW21" s="26" t="str">
        <f t="shared" si="90"/>
        <v/>
      </c>
      <c r="CX21" s="26" t="str">
        <f t="shared" si="91"/>
        <v/>
      </c>
      <c r="CY21" s="26" t="str">
        <f t="shared" si="92"/>
        <v/>
      </c>
      <c r="CZ21" s="26" t="str">
        <f t="shared" si="93"/>
        <v/>
      </c>
      <c r="DA21" s="26" t="str">
        <f t="shared" si="94"/>
        <v/>
      </c>
      <c r="DB21" s="26" t="str">
        <f t="shared" si="95"/>
        <v/>
      </c>
      <c r="DC21" s="26" t="str">
        <f t="shared" si="96"/>
        <v/>
      </c>
      <c r="DD21" s="26" t="str">
        <f t="shared" si="97"/>
        <v/>
      </c>
      <c r="DE21" s="26" t="str">
        <f t="shared" si="98"/>
        <v/>
      </c>
      <c r="DF21" s="26" t="str">
        <f t="shared" si="99"/>
        <v/>
      </c>
      <c r="DG21" s="26" t="str">
        <f t="shared" si="100"/>
        <v/>
      </c>
      <c r="DH21" s="26">
        <f t="shared" si="101"/>
        <v>5</v>
      </c>
      <c r="DI21" s="26">
        <f t="shared" ref="DI21" si="102">SUM(BM21:DH21)</f>
        <v>20</v>
      </c>
      <c r="DK21" s="26" t="e">
        <f t="shared" ref="DK21" si="103">F21/I21</f>
        <v>#DIV/0!</v>
      </c>
      <c r="DL21" s="26" t="e">
        <f t="shared" si="50"/>
        <v>#DIV/0!</v>
      </c>
    </row>
    <row r="22" spans="1:116" ht="14.6" x14ac:dyDescent="0.4">
      <c r="A22" s="454" t="s">
        <v>674</v>
      </c>
      <c r="B22" s="455"/>
      <c r="C22" s="455"/>
      <c r="D22" s="455"/>
      <c r="E22" s="456"/>
      <c r="F22" s="464"/>
      <c r="G22" s="465"/>
      <c r="H22" s="466"/>
      <c r="I22" s="464"/>
      <c r="J22" s="465"/>
      <c r="K22" s="465"/>
      <c r="L22" s="37"/>
      <c r="M22" s="38"/>
      <c r="N22" s="38"/>
      <c r="O22" s="39"/>
      <c r="P22" s="37"/>
      <c r="Q22" s="38"/>
      <c r="R22" s="38"/>
      <c r="S22" s="39"/>
      <c r="T22" s="37"/>
      <c r="U22" s="38"/>
      <c r="V22" s="38"/>
      <c r="W22" s="39"/>
      <c r="X22" s="37"/>
      <c r="Y22" s="38"/>
      <c r="Z22" s="38"/>
      <c r="AA22" s="39"/>
      <c r="AB22" s="37"/>
      <c r="AC22" s="38"/>
      <c r="AD22" s="38"/>
      <c r="AE22" s="39"/>
      <c r="AF22" s="37"/>
      <c r="AG22" s="38"/>
      <c r="AH22" s="38"/>
      <c r="AI22" s="39"/>
      <c r="AJ22" s="37"/>
      <c r="AK22" s="38"/>
      <c r="AL22" s="38"/>
      <c r="AM22" s="39"/>
      <c r="AN22" s="37" t="s">
        <v>1114</v>
      </c>
      <c r="AO22" s="38"/>
      <c r="AP22" s="38"/>
      <c r="AQ22" s="39"/>
      <c r="AR22" s="37"/>
      <c r="AS22" s="38"/>
      <c r="AT22" s="38"/>
      <c r="AU22" s="39"/>
      <c r="AV22" s="37"/>
      <c r="AW22" s="38"/>
      <c r="AX22" s="38"/>
      <c r="AY22" s="39"/>
      <c r="AZ22" s="37"/>
      <c r="BA22" s="38"/>
      <c r="BB22" s="38"/>
      <c r="BC22" s="39"/>
      <c r="BD22" s="37"/>
      <c r="BE22" s="38"/>
      <c r="BF22" s="38"/>
      <c r="BG22" s="39"/>
      <c r="BH22" s="478"/>
      <c r="BM22" s="26" t="str">
        <f t="shared" si="54"/>
        <v/>
      </c>
      <c r="BN22" s="26" t="str">
        <f t="shared" si="55"/>
        <v/>
      </c>
      <c r="BO22" s="26" t="str">
        <f t="shared" si="56"/>
        <v/>
      </c>
      <c r="BP22" s="26" t="str">
        <f t="shared" si="57"/>
        <v/>
      </c>
      <c r="BQ22" s="26" t="str">
        <f t="shared" si="58"/>
        <v/>
      </c>
      <c r="BR22" s="26" t="str">
        <f t="shared" si="59"/>
        <v/>
      </c>
      <c r="BS22" s="26" t="str">
        <f t="shared" si="60"/>
        <v/>
      </c>
      <c r="BT22" s="26" t="str">
        <f t="shared" si="61"/>
        <v/>
      </c>
      <c r="BU22" s="26" t="str">
        <f t="shared" si="62"/>
        <v/>
      </c>
      <c r="BV22" s="26" t="str">
        <f t="shared" si="63"/>
        <v/>
      </c>
      <c r="BW22" s="26" t="str">
        <f t="shared" si="64"/>
        <v/>
      </c>
      <c r="BX22" s="26" t="str">
        <f t="shared" si="65"/>
        <v/>
      </c>
      <c r="BY22" s="26" t="str">
        <f t="shared" si="66"/>
        <v/>
      </c>
      <c r="BZ22" s="26" t="str">
        <f t="shared" si="67"/>
        <v/>
      </c>
      <c r="CA22" s="26" t="str">
        <f t="shared" si="68"/>
        <v/>
      </c>
      <c r="CB22" s="26" t="str">
        <f t="shared" si="69"/>
        <v/>
      </c>
      <c r="CC22" s="26" t="str">
        <f t="shared" si="70"/>
        <v/>
      </c>
      <c r="CD22" s="26" t="str">
        <f t="shared" si="71"/>
        <v/>
      </c>
      <c r="CE22" s="26" t="str">
        <f t="shared" si="72"/>
        <v/>
      </c>
      <c r="CF22" s="26" t="str">
        <f t="shared" si="73"/>
        <v/>
      </c>
      <c r="CG22" s="26" t="str">
        <f t="shared" si="74"/>
        <v/>
      </c>
      <c r="CH22" s="26" t="str">
        <f t="shared" si="75"/>
        <v/>
      </c>
      <c r="CI22" s="26" t="str">
        <f t="shared" si="76"/>
        <v/>
      </c>
      <c r="CJ22" s="26" t="str">
        <f t="shared" si="77"/>
        <v/>
      </c>
      <c r="CK22" s="26" t="str">
        <f t="shared" si="78"/>
        <v/>
      </c>
      <c r="CL22" s="26" t="str">
        <f t="shared" si="79"/>
        <v/>
      </c>
      <c r="CM22" s="26" t="str">
        <f t="shared" si="80"/>
        <v/>
      </c>
      <c r="CN22" s="26" t="str">
        <f t="shared" si="81"/>
        <v/>
      </c>
      <c r="CO22" s="26">
        <f t="shared" si="82"/>
        <v>5</v>
      </c>
      <c r="CP22" s="26" t="str">
        <f t="shared" si="83"/>
        <v/>
      </c>
      <c r="CQ22" s="26" t="str">
        <f t="shared" si="84"/>
        <v/>
      </c>
      <c r="CR22" s="26" t="str">
        <f t="shared" si="85"/>
        <v/>
      </c>
      <c r="CS22" s="26" t="str">
        <f t="shared" si="86"/>
        <v/>
      </c>
      <c r="CT22" s="26" t="str">
        <f t="shared" si="87"/>
        <v/>
      </c>
      <c r="CU22" s="26" t="str">
        <f t="shared" si="88"/>
        <v/>
      </c>
      <c r="CV22" s="26" t="str">
        <f t="shared" si="89"/>
        <v/>
      </c>
      <c r="CW22" s="26" t="str">
        <f t="shared" si="90"/>
        <v/>
      </c>
      <c r="CX22" s="26" t="str">
        <f t="shared" si="91"/>
        <v/>
      </c>
      <c r="CY22" s="26" t="str">
        <f t="shared" si="92"/>
        <v/>
      </c>
      <c r="CZ22" s="26" t="str">
        <f t="shared" si="93"/>
        <v/>
      </c>
      <c r="DA22" s="26" t="str">
        <f t="shared" si="94"/>
        <v/>
      </c>
      <c r="DB22" s="26" t="str">
        <f t="shared" si="95"/>
        <v/>
      </c>
      <c r="DC22" s="26" t="str">
        <f t="shared" si="96"/>
        <v/>
      </c>
      <c r="DD22" s="26" t="str">
        <f t="shared" si="97"/>
        <v/>
      </c>
      <c r="DE22" s="26" t="str">
        <f t="shared" si="98"/>
        <v/>
      </c>
      <c r="DF22" s="26" t="str">
        <f t="shared" si="99"/>
        <v/>
      </c>
      <c r="DG22" s="26" t="str">
        <f t="shared" si="100"/>
        <v/>
      </c>
      <c r="DH22" s="26" t="str">
        <f t="shared" si="101"/>
        <v/>
      </c>
      <c r="DI22" s="26">
        <f t="shared" si="48"/>
        <v>5</v>
      </c>
      <c r="DK22" s="26" t="e">
        <f t="shared" si="49"/>
        <v>#DIV/0!</v>
      </c>
      <c r="DL22" s="26" t="e">
        <f t="shared" si="50"/>
        <v>#DIV/0!</v>
      </c>
    </row>
    <row r="23" spans="1:116" ht="14.6" x14ac:dyDescent="0.4">
      <c r="A23" s="454" t="s">
        <v>675</v>
      </c>
      <c r="B23" s="455"/>
      <c r="C23" s="455"/>
      <c r="D23" s="455"/>
      <c r="E23" s="456"/>
      <c r="F23" s="464"/>
      <c r="G23" s="465"/>
      <c r="H23" s="466"/>
      <c r="I23" s="464"/>
      <c r="J23" s="465"/>
      <c r="K23" s="465"/>
      <c r="L23" s="37"/>
      <c r="M23" s="38"/>
      <c r="N23" s="38"/>
      <c r="O23" s="39"/>
      <c r="P23" s="37"/>
      <c r="Q23" s="38"/>
      <c r="R23" s="38"/>
      <c r="S23" s="39"/>
      <c r="T23" s="37"/>
      <c r="U23" s="38"/>
      <c r="V23" s="38"/>
      <c r="W23" s="39"/>
      <c r="X23" s="37"/>
      <c r="Y23" s="38"/>
      <c r="Z23" s="38"/>
      <c r="AA23" s="39"/>
      <c r="AB23" s="37"/>
      <c r="AC23" s="38"/>
      <c r="AD23" s="38"/>
      <c r="AE23" s="39"/>
      <c r="AF23" s="37"/>
      <c r="AG23" s="38"/>
      <c r="AH23" s="38"/>
      <c r="AI23" s="39"/>
      <c r="AJ23" s="37"/>
      <c r="AK23" s="38"/>
      <c r="AL23" s="38"/>
      <c r="AM23" s="39"/>
      <c r="AN23" s="37" t="s">
        <v>1114</v>
      </c>
      <c r="AO23" s="38"/>
      <c r="AP23" s="38"/>
      <c r="AQ23" s="39"/>
      <c r="AR23" s="37"/>
      <c r="AS23" s="38"/>
      <c r="AT23" s="38"/>
      <c r="AU23" s="39"/>
      <c r="AV23" s="37"/>
      <c r="AW23" s="38"/>
      <c r="AX23" s="38"/>
      <c r="AY23" s="39"/>
      <c r="AZ23" s="37"/>
      <c r="BA23" s="38"/>
      <c r="BB23" s="38"/>
      <c r="BC23" s="39"/>
      <c r="BD23" s="37"/>
      <c r="BE23" s="38"/>
      <c r="BF23" s="38"/>
      <c r="BG23" s="39"/>
      <c r="BH23" s="478"/>
      <c r="BM23" s="26" t="str">
        <f t="shared" si="54"/>
        <v/>
      </c>
      <c r="BN23" s="26" t="str">
        <f t="shared" si="55"/>
        <v/>
      </c>
      <c r="BO23" s="26" t="str">
        <f t="shared" si="56"/>
        <v/>
      </c>
      <c r="BP23" s="26" t="str">
        <f t="shared" si="57"/>
        <v/>
      </c>
      <c r="BQ23" s="26" t="str">
        <f t="shared" si="58"/>
        <v/>
      </c>
      <c r="BR23" s="26" t="str">
        <f t="shared" si="59"/>
        <v/>
      </c>
      <c r="BS23" s="26" t="str">
        <f t="shared" si="60"/>
        <v/>
      </c>
      <c r="BT23" s="26" t="str">
        <f t="shared" si="61"/>
        <v/>
      </c>
      <c r="BU23" s="26" t="str">
        <f t="shared" si="62"/>
        <v/>
      </c>
      <c r="BV23" s="26" t="str">
        <f t="shared" si="63"/>
        <v/>
      </c>
      <c r="BW23" s="26" t="str">
        <f t="shared" si="64"/>
        <v/>
      </c>
      <c r="BX23" s="26" t="str">
        <f t="shared" si="65"/>
        <v/>
      </c>
      <c r="BY23" s="26" t="str">
        <f t="shared" si="66"/>
        <v/>
      </c>
      <c r="BZ23" s="26" t="str">
        <f t="shared" si="67"/>
        <v/>
      </c>
      <c r="CA23" s="26" t="str">
        <f t="shared" si="68"/>
        <v/>
      </c>
      <c r="CB23" s="26" t="str">
        <f t="shared" si="69"/>
        <v/>
      </c>
      <c r="CC23" s="26" t="str">
        <f t="shared" si="70"/>
        <v/>
      </c>
      <c r="CD23" s="26" t="str">
        <f t="shared" si="71"/>
        <v/>
      </c>
      <c r="CE23" s="26" t="str">
        <f t="shared" si="72"/>
        <v/>
      </c>
      <c r="CF23" s="26" t="str">
        <f t="shared" si="73"/>
        <v/>
      </c>
      <c r="CG23" s="26" t="str">
        <f t="shared" si="74"/>
        <v/>
      </c>
      <c r="CH23" s="26" t="str">
        <f t="shared" si="75"/>
        <v/>
      </c>
      <c r="CI23" s="26" t="str">
        <f t="shared" si="76"/>
        <v/>
      </c>
      <c r="CJ23" s="26" t="str">
        <f t="shared" si="77"/>
        <v/>
      </c>
      <c r="CK23" s="26" t="str">
        <f t="shared" si="78"/>
        <v/>
      </c>
      <c r="CL23" s="26" t="str">
        <f t="shared" si="79"/>
        <v/>
      </c>
      <c r="CM23" s="26" t="str">
        <f t="shared" si="80"/>
        <v/>
      </c>
      <c r="CN23" s="26" t="str">
        <f t="shared" si="81"/>
        <v/>
      </c>
      <c r="CO23" s="26">
        <f t="shared" si="82"/>
        <v>5</v>
      </c>
      <c r="CP23" s="26" t="str">
        <f t="shared" si="83"/>
        <v/>
      </c>
      <c r="CQ23" s="26" t="str">
        <f t="shared" si="84"/>
        <v/>
      </c>
      <c r="CR23" s="26" t="str">
        <f t="shared" si="85"/>
        <v/>
      </c>
      <c r="CS23" s="26" t="str">
        <f t="shared" si="86"/>
        <v/>
      </c>
      <c r="CT23" s="26" t="str">
        <f t="shared" si="87"/>
        <v/>
      </c>
      <c r="CU23" s="26" t="str">
        <f t="shared" si="88"/>
        <v/>
      </c>
      <c r="CV23" s="26" t="str">
        <f t="shared" si="89"/>
        <v/>
      </c>
      <c r="CW23" s="26" t="str">
        <f t="shared" si="90"/>
        <v/>
      </c>
      <c r="CX23" s="26" t="str">
        <f t="shared" si="91"/>
        <v/>
      </c>
      <c r="CY23" s="26" t="str">
        <f t="shared" si="92"/>
        <v/>
      </c>
      <c r="CZ23" s="26" t="str">
        <f t="shared" si="93"/>
        <v/>
      </c>
      <c r="DA23" s="26" t="str">
        <f t="shared" si="94"/>
        <v/>
      </c>
      <c r="DB23" s="26" t="str">
        <f t="shared" si="95"/>
        <v/>
      </c>
      <c r="DC23" s="26" t="str">
        <f t="shared" si="96"/>
        <v/>
      </c>
      <c r="DD23" s="26" t="str">
        <f t="shared" si="97"/>
        <v/>
      </c>
      <c r="DE23" s="26" t="str">
        <f t="shared" si="98"/>
        <v/>
      </c>
      <c r="DF23" s="26" t="str">
        <f t="shared" si="99"/>
        <v/>
      </c>
      <c r="DG23" s="26" t="str">
        <f t="shared" si="100"/>
        <v/>
      </c>
      <c r="DH23" s="26" t="str">
        <f t="shared" si="101"/>
        <v/>
      </c>
      <c r="DI23" s="26">
        <f t="shared" si="48"/>
        <v>5</v>
      </c>
      <c r="DK23" s="26" t="e">
        <f t="shared" si="49"/>
        <v>#DIV/0!</v>
      </c>
      <c r="DL23" s="26" t="e">
        <f t="shared" si="50"/>
        <v>#DIV/0!</v>
      </c>
    </row>
    <row r="24" spans="1:116" ht="14.6" x14ac:dyDescent="0.4">
      <c r="A24" s="454" t="s">
        <v>710</v>
      </c>
      <c r="B24" s="455"/>
      <c r="C24" s="455"/>
      <c r="D24" s="455"/>
      <c r="E24" s="456"/>
      <c r="F24" s="464"/>
      <c r="G24" s="465"/>
      <c r="H24" s="466"/>
      <c r="I24" s="464"/>
      <c r="J24" s="465"/>
      <c r="K24" s="465"/>
      <c r="L24" s="37"/>
      <c r="M24" s="38"/>
      <c r="N24" s="38"/>
      <c r="O24" s="39"/>
      <c r="P24" s="37"/>
      <c r="Q24" s="38"/>
      <c r="R24" s="38"/>
      <c r="S24" s="39"/>
      <c r="T24" s="37"/>
      <c r="U24" s="38"/>
      <c r="V24" s="38"/>
      <c r="W24" s="39"/>
      <c r="X24" s="37"/>
      <c r="Y24" s="38"/>
      <c r="Z24" s="38"/>
      <c r="AA24" s="39"/>
      <c r="AB24" s="37"/>
      <c r="AC24" s="38"/>
      <c r="AD24" s="38"/>
      <c r="AE24" s="39"/>
      <c r="AF24" s="37"/>
      <c r="AG24" s="38"/>
      <c r="AH24" s="38"/>
      <c r="AI24" s="39"/>
      <c r="AJ24" s="37"/>
      <c r="AK24" s="38"/>
      <c r="AL24" s="38"/>
      <c r="AM24" s="39"/>
      <c r="AN24" s="37" t="s">
        <v>1114</v>
      </c>
      <c r="AO24" s="38"/>
      <c r="AP24" s="38"/>
      <c r="AQ24" s="39"/>
      <c r="AR24" s="37"/>
      <c r="AS24" s="38"/>
      <c r="AT24" s="38"/>
      <c r="AU24" s="39"/>
      <c r="AV24" s="37"/>
      <c r="AW24" s="38"/>
      <c r="AX24" s="38"/>
      <c r="AY24" s="39"/>
      <c r="AZ24" s="37"/>
      <c r="BA24" s="38"/>
      <c r="BB24" s="38"/>
      <c r="BC24" s="39"/>
      <c r="BD24" s="37"/>
      <c r="BE24" s="38"/>
      <c r="BF24" s="38"/>
      <c r="BG24" s="39"/>
      <c r="BH24" s="478"/>
      <c r="BM24" s="26" t="str">
        <f t="shared" si="54"/>
        <v/>
      </c>
      <c r="BN24" s="26" t="str">
        <f t="shared" si="55"/>
        <v/>
      </c>
      <c r="BO24" s="26" t="str">
        <f t="shared" si="56"/>
        <v/>
      </c>
      <c r="BP24" s="26" t="str">
        <f t="shared" si="57"/>
        <v/>
      </c>
      <c r="BQ24" s="26" t="str">
        <f t="shared" si="58"/>
        <v/>
      </c>
      <c r="BR24" s="26" t="str">
        <f t="shared" si="59"/>
        <v/>
      </c>
      <c r="BS24" s="26" t="str">
        <f t="shared" si="60"/>
        <v/>
      </c>
      <c r="BT24" s="26" t="str">
        <f t="shared" si="61"/>
        <v/>
      </c>
      <c r="BU24" s="26" t="str">
        <f t="shared" si="62"/>
        <v/>
      </c>
      <c r="BV24" s="26" t="str">
        <f t="shared" si="63"/>
        <v/>
      </c>
      <c r="BW24" s="26" t="str">
        <f t="shared" si="64"/>
        <v/>
      </c>
      <c r="BX24" s="26" t="str">
        <f t="shared" si="65"/>
        <v/>
      </c>
      <c r="BY24" s="26" t="str">
        <f t="shared" si="66"/>
        <v/>
      </c>
      <c r="BZ24" s="26" t="str">
        <f t="shared" si="67"/>
        <v/>
      </c>
      <c r="CA24" s="26" t="str">
        <f t="shared" si="68"/>
        <v/>
      </c>
      <c r="CB24" s="26" t="str">
        <f t="shared" si="69"/>
        <v/>
      </c>
      <c r="CC24" s="26" t="str">
        <f t="shared" si="70"/>
        <v/>
      </c>
      <c r="CD24" s="26" t="str">
        <f t="shared" si="71"/>
        <v/>
      </c>
      <c r="CE24" s="26" t="str">
        <f t="shared" si="72"/>
        <v/>
      </c>
      <c r="CF24" s="26" t="str">
        <f t="shared" si="73"/>
        <v/>
      </c>
      <c r="CG24" s="26" t="str">
        <f t="shared" si="74"/>
        <v/>
      </c>
      <c r="CH24" s="26" t="str">
        <f t="shared" si="75"/>
        <v/>
      </c>
      <c r="CI24" s="26" t="str">
        <f t="shared" si="76"/>
        <v/>
      </c>
      <c r="CJ24" s="26" t="str">
        <f t="shared" si="77"/>
        <v/>
      </c>
      <c r="CK24" s="26" t="str">
        <f t="shared" si="78"/>
        <v/>
      </c>
      <c r="CL24" s="26" t="str">
        <f t="shared" si="79"/>
        <v/>
      </c>
      <c r="CM24" s="26" t="str">
        <f t="shared" si="80"/>
        <v/>
      </c>
      <c r="CN24" s="26" t="str">
        <f t="shared" si="81"/>
        <v/>
      </c>
      <c r="CO24" s="26">
        <f t="shared" si="82"/>
        <v>5</v>
      </c>
      <c r="CP24" s="26" t="str">
        <f t="shared" si="83"/>
        <v/>
      </c>
      <c r="CQ24" s="26" t="str">
        <f t="shared" si="84"/>
        <v/>
      </c>
      <c r="CR24" s="26" t="str">
        <f t="shared" si="85"/>
        <v/>
      </c>
      <c r="CS24" s="26" t="str">
        <f t="shared" si="86"/>
        <v/>
      </c>
      <c r="CT24" s="26" t="str">
        <f t="shared" si="87"/>
        <v/>
      </c>
      <c r="CU24" s="26" t="str">
        <f t="shared" si="88"/>
        <v/>
      </c>
      <c r="CV24" s="26" t="str">
        <f t="shared" si="89"/>
        <v/>
      </c>
      <c r="CW24" s="26" t="str">
        <f t="shared" si="90"/>
        <v/>
      </c>
      <c r="CX24" s="26" t="str">
        <f t="shared" si="91"/>
        <v/>
      </c>
      <c r="CY24" s="26" t="str">
        <f t="shared" si="92"/>
        <v/>
      </c>
      <c r="CZ24" s="26" t="str">
        <f t="shared" si="93"/>
        <v/>
      </c>
      <c r="DA24" s="26" t="str">
        <f t="shared" si="94"/>
        <v/>
      </c>
      <c r="DB24" s="26" t="str">
        <f t="shared" si="95"/>
        <v/>
      </c>
      <c r="DC24" s="26" t="str">
        <f t="shared" si="96"/>
        <v/>
      </c>
      <c r="DD24" s="26" t="str">
        <f t="shared" si="97"/>
        <v/>
      </c>
      <c r="DE24" s="26" t="str">
        <f t="shared" si="98"/>
        <v/>
      </c>
      <c r="DF24" s="26" t="str">
        <f t="shared" si="99"/>
        <v/>
      </c>
      <c r="DG24" s="26" t="str">
        <f t="shared" si="100"/>
        <v/>
      </c>
      <c r="DH24" s="26" t="str">
        <f t="shared" si="101"/>
        <v/>
      </c>
      <c r="DI24" s="26">
        <f t="shared" si="48"/>
        <v>5</v>
      </c>
      <c r="DK24" s="26" t="e">
        <f t="shared" si="49"/>
        <v>#DIV/0!</v>
      </c>
      <c r="DL24" s="26" t="e">
        <f t="shared" si="50"/>
        <v>#DIV/0!</v>
      </c>
    </row>
    <row r="25" spans="1:116" ht="14.6" x14ac:dyDescent="0.4">
      <c r="A25" s="451" t="s">
        <v>761</v>
      </c>
      <c r="B25" s="455"/>
      <c r="C25" s="455"/>
      <c r="D25" s="455"/>
      <c r="E25" s="456"/>
      <c r="F25" s="441"/>
      <c r="G25" s="442"/>
      <c r="H25" s="443"/>
      <c r="I25" s="441"/>
      <c r="J25" s="442"/>
      <c r="K25" s="442"/>
      <c r="L25" s="37" t="s">
        <v>1114</v>
      </c>
      <c r="M25" s="38"/>
      <c r="N25" s="38"/>
      <c r="O25" s="39"/>
      <c r="P25" s="37" t="s">
        <v>1114</v>
      </c>
      <c r="Q25" s="38"/>
      <c r="R25" s="38"/>
      <c r="S25" s="39"/>
      <c r="T25" s="37" t="s">
        <v>1114</v>
      </c>
      <c r="U25" s="38"/>
      <c r="V25" s="38"/>
      <c r="W25" s="39"/>
      <c r="X25" s="37" t="s">
        <v>1114</v>
      </c>
      <c r="Y25" s="38"/>
      <c r="Z25" s="38"/>
      <c r="AA25" s="39"/>
      <c r="AB25" s="37" t="s">
        <v>1114</v>
      </c>
      <c r="AC25" s="38"/>
      <c r="AD25" s="38"/>
      <c r="AE25" s="39"/>
      <c r="AF25" s="37" t="s">
        <v>1114</v>
      </c>
      <c r="AG25" s="38"/>
      <c r="AH25" s="38"/>
      <c r="AI25" s="39"/>
      <c r="AJ25" s="37" t="s">
        <v>1114</v>
      </c>
      <c r="AK25" s="38"/>
      <c r="AL25" s="38"/>
      <c r="AM25" s="39"/>
      <c r="AN25" s="37" t="s">
        <v>1114</v>
      </c>
      <c r="AO25" s="38"/>
      <c r="AP25" s="38"/>
      <c r="AQ25" s="39"/>
      <c r="AR25" s="37" t="s">
        <v>1114</v>
      </c>
      <c r="AS25" s="38"/>
      <c r="AT25" s="38"/>
      <c r="AU25" s="39"/>
      <c r="AV25" s="37" t="s">
        <v>1114</v>
      </c>
      <c r="AW25" s="38"/>
      <c r="AX25" s="38"/>
      <c r="AY25" s="39"/>
      <c r="AZ25" s="37" t="s">
        <v>1114</v>
      </c>
      <c r="BA25" s="38"/>
      <c r="BB25" s="38"/>
      <c r="BC25" s="39"/>
      <c r="BD25" s="37" t="s">
        <v>1114</v>
      </c>
      <c r="BE25" s="38"/>
      <c r="BF25" s="38"/>
      <c r="BG25" s="39"/>
      <c r="BH25" s="478"/>
      <c r="BM25" s="26">
        <f t="shared" si="54"/>
        <v>5</v>
      </c>
      <c r="BN25" s="26" t="str">
        <f t="shared" si="55"/>
        <v/>
      </c>
      <c r="BO25" s="26" t="str">
        <f t="shared" si="56"/>
        <v/>
      </c>
      <c r="BP25" s="26" t="str">
        <f t="shared" si="57"/>
        <v/>
      </c>
      <c r="BQ25" s="26">
        <f t="shared" si="58"/>
        <v>5</v>
      </c>
      <c r="BR25" s="26" t="str">
        <f t="shared" si="59"/>
        <v/>
      </c>
      <c r="BS25" s="26" t="str">
        <f t="shared" si="60"/>
        <v/>
      </c>
      <c r="BT25" s="26" t="str">
        <f t="shared" si="61"/>
        <v/>
      </c>
      <c r="BU25" s="26">
        <f t="shared" si="62"/>
        <v>5</v>
      </c>
      <c r="BV25" s="26" t="str">
        <f t="shared" si="63"/>
        <v/>
      </c>
      <c r="BW25" s="26" t="str">
        <f t="shared" si="64"/>
        <v/>
      </c>
      <c r="BX25" s="26" t="str">
        <f t="shared" si="65"/>
        <v/>
      </c>
      <c r="BY25" s="26">
        <f t="shared" si="66"/>
        <v>5</v>
      </c>
      <c r="BZ25" s="26" t="str">
        <f t="shared" si="67"/>
        <v/>
      </c>
      <c r="CA25" s="26" t="str">
        <f t="shared" si="68"/>
        <v/>
      </c>
      <c r="CB25" s="26" t="str">
        <f t="shared" si="69"/>
        <v/>
      </c>
      <c r="CC25" s="26">
        <f t="shared" si="70"/>
        <v>5</v>
      </c>
      <c r="CD25" s="26" t="str">
        <f t="shared" si="71"/>
        <v/>
      </c>
      <c r="CE25" s="26" t="str">
        <f t="shared" si="72"/>
        <v/>
      </c>
      <c r="CF25" s="26" t="str">
        <f t="shared" si="73"/>
        <v/>
      </c>
      <c r="CG25" s="26">
        <f t="shared" si="74"/>
        <v>5</v>
      </c>
      <c r="CH25" s="26" t="str">
        <f t="shared" si="75"/>
        <v/>
      </c>
      <c r="CI25" s="26" t="str">
        <f t="shared" si="76"/>
        <v/>
      </c>
      <c r="CJ25" s="26" t="str">
        <f t="shared" si="77"/>
        <v/>
      </c>
      <c r="CK25" s="26">
        <f t="shared" si="78"/>
        <v>5</v>
      </c>
      <c r="CL25" s="26" t="str">
        <f t="shared" si="79"/>
        <v/>
      </c>
      <c r="CM25" s="26" t="str">
        <f t="shared" si="80"/>
        <v/>
      </c>
      <c r="CN25" s="26" t="str">
        <f t="shared" si="81"/>
        <v/>
      </c>
      <c r="CO25" s="26">
        <f t="shared" si="82"/>
        <v>5</v>
      </c>
      <c r="CP25" s="26" t="str">
        <f t="shared" si="83"/>
        <v/>
      </c>
      <c r="CQ25" s="26" t="str">
        <f t="shared" si="84"/>
        <v/>
      </c>
      <c r="CR25" s="26" t="str">
        <f t="shared" si="85"/>
        <v/>
      </c>
      <c r="CS25" s="26">
        <f t="shared" si="86"/>
        <v>5</v>
      </c>
      <c r="CT25" s="26" t="str">
        <f t="shared" si="87"/>
        <v/>
      </c>
      <c r="CU25" s="26" t="str">
        <f t="shared" si="88"/>
        <v/>
      </c>
      <c r="CV25" s="26" t="str">
        <f t="shared" si="89"/>
        <v/>
      </c>
      <c r="CW25" s="26">
        <f t="shared" si="90"/>
        <v>5</v>
      </c>
      <c r="CX25" s="26" t="str">
        <f t="shared" si="91"/>
        <v/>
      </c>
      <c r="CY25" s="26" t="str">
        <f t="shared" si="92"/>
        <v/>
      </c>
      <c r="CZ25" s="26" t="str">
        <f t="shared" si="93"/>
        <v/>
      </c>
      <c r="DA25" s="26">
        <f t="shared" si="94"/>
        <v>5</v>
      </c>
      <c r="DB25" s="26" t="str">
        <f t="shared" si="95"/>
        <v/>
      </c>
      <c r="DC25" s="26" t="str">
        <f t="shared" si="96"/>
        <v/>
      </c>
      <c r="DD25" s="26" t="str">
        <f t="shared" si="97"/>
        <v/>
      </c>
      <c r="DE25" s="26">
        <f t="shared" si="98"/>
        <v>5</v>
      </c>
      <c r="DF25" s="26" t="str">
        <f t="shared" si="99"/>
        <v/>
      </c>
      <c r="DG25" s="26" t="str">
        <f t="shared" si="100"/>
        <v/>
      </c>
      <c r="DH25" s="26" t="str">
        <f t="shared" si="101"/>
        <v/>
      </c>
      <c r="DI25" s="26">
        <f t="shared" si="48"/>
        <v>60</v>
      </c>
      <c r="DK25" s="26" t="e">
        <f t="shared" si="49"/>
        <v>#DIV/0!</v>
      </c>
      <c r="DL25" s="26" t="e">
        <f t="shared" si="50"/>
        <v>#DIV/0!</v>
      </c>
    </row>
    <row r="26" spans="1:116" ht="14.6" x14ac:dyDescent="0.4">
      <c r="A26" s="451" t="s">
        <v>737</v>
      </c>
      <c r="B26" s="455"/>
      <c r="C26" s="455"/>
      <c r="D26" s="455"/>
      <c r="E26" s="456"/>
      <c r="F26" s="441">
        <v>1000</v>
      </c>
      <c r="G26" s="442"/>
      <c r="H26" s="443"/>
      <c r="I26" s="441">
        <v>50</v>
      </c>
      <c r="J26" s="442"/>
      <c r="K26" s="442"/>
      <c r="L26" s="37" t="s">
        <v>1114</v>
      </c>
      <c r="M26" s="38"/>
      <c r="N26" s="38" t="s">
        <v>1114</v>
      </c>
      <c r="O26" s="39"/>
      <c r="P26" s="37" t="s">
        <v>1114</v>
      </c>
      <c r="Q26" s="38"/>
      <c r="R26" s="38" t="s">
        <v>1114</v>
      </c>
      <c r="S26" s="39"/>
      <c r="T26" s="37" t="s">
        <v>1114</v>
      </c>
      <c r="U26" s="38"/>
      <c r="V26" s="38" t="s">
        <v>1114</v>
      </c>
      <c r="W26" s="39"/>
      <c r="X26" s="37" t="s">
        <v>1114</v>
      </c>
      <c r="Y26" s="38"/>
      <c r="Z26" s="38" t="s">
        <v>1114</v>
      </c>
      <c r="AA26" s="39"/>
      <c r="AB26" s="37" t="s">
        <v>1114</v>
      </c>
      <c r="AC26" s="38"/>
      <c r="AD26" s="38" t="s">
        <v>1114</v>
      </c>
      <c r="AE26" s="39"/>
      <c r="AF26" s="37" t="s">
        <v>1114</v>
      </c>
      <c r="AG26" s="38"/>
      <c r="AH26" s="38" t="s">
        <v>1114</v>
      </c>
      <c r="AI26" s="39"/>
      <c r="AJ26" s="37" t="s">
        <v>1114</v>
      </c>
      <c r="AK26" s="38"/>
      <c r="AL26" s="38" t="s">
        <v>1114</v>
      </c>
      <c r="AM26" s="39"/>
      <c r="AN26" s="37" t="s">
        <v>1114</v>
      </c>
      <c r="AO26" s="38"/>
      <c r="AP26" s="38" t="s">
        <v>1114</v>
      </c>
      <c r="AQ26" s="39"/>
      <c r="AR26" s="37" t="s">
        <v>1114</v>
      </c>
      <c r="AS26" s="38"/>
      <c r="AT26" s="38" t="s">
        <v>1114</v>
      </c>
      <c r="AU26" s="39"/>
      <c r="AV26" s="37" t="s">
        <v>1114</v>
      </c>
      <c r="AW26" s="38"/>
      <c r="AX26" s="38" t="s">
        <v>1114</v>
      </c>
      <c r="AY26" s="39"/>
      <c r="AZ26" s="37" t="s">
        <v>1114</v>
      </c>
      <c r="BA26" s="38"/>
      <c r="BB26" s="38" t="s">
        <v>1114</v>
      </c>
      <c r="BC26" s="39"/>
      <c r="BD26" s="37" t="s">
        <v>1114</v>
      </c>
      <c r="BE26" s="38"/>
      <c r="BF26" s="38" t="s">
        <v>1114</v>
      </c>
      <c r="BG26" s="39"/>
      <c r="BH26" s="478"/>
      <c r="BM26" s="26">
        <f t="shared" si="54"/>
        <v>5</v>
      </c>
      <c r="BN26" s="26" t="str">
        <f t="shared" si="55"/>
        <v/>
      </c>
      <c r="BO26" s="26">
        <f t="shared" si="56"/>
        <v>5</v>
      </c>
      <c r="BP26" s="26" t="str">
        <f t="shared" si="57"/>
        <v/>
      </c>
      <c r="BQ26" s="26">
        <f t="shared" si="58"/>
        <v>5</v>
      </c>
      <c r="BR26" s="26" t="str">
        <f t="shared" si="59"/>
        <v/>
      </c>
      <c r="BS26" s="26">
        <f t="shared" si="60"/>
        <v>5</v>
      </c>
      <c r="BT26" s="26" t="str">
        <f t="shared" si="61"/>
        <v/>
      </c>
      <c r="BU26" s="26">
        <f t="shared" si="62"/>
        <v>5</v>
      </c>
      <c r="BV26" s="26" t="str">
        <f t="shared" si="63"/>
        <v/>
      </c>
      <c r="BW26" s="26">
        <f t="shared" si="64"/>
        <v>5</v>
      </c>
      <c r="BX26" s="26" t="str">
        <f t="shared" si="65"/>
        <v/>
      </c>
      <c r="BY26" s="26">
        <f t="shared" si="66"/>
        <v>5</v>
      </c>
      <c r="BZ26" s="26" t="str">
        <f t="shared" si="67"/>
        <v/>
      </c>
      <c r="CA26" s="26">
        <f t="shared" si="68"/>
        <v>5</v>
      </c>
      <c r="CB26" s="26" t="str">
        <f t="shared" si="69"/>
        <v/>
      </c>
      <c r="CC26" s="26">
        <f t="shared" si="70"/>
        <v>5</v>
      </c>
      <c r="CD26" s="26" t="str">
        <f t="shared" si="71"/>
        <v/>
      </c>
      <c r="CE26" s="26">
        <f t="shared" si="72"/>
        <v>5</v>
      </c>
      <c r="CF26" s="26" t="str">
        <f t="shared" si="73"/>
        <v/>
      </c>
      <c r="CG26" s="26">
        <f t="shared" si="74"/>
        <v>5</v>
      </c>
      <c r="CH26" s="26" t="str">
        <f t="shared" si="75"/>
        <v/>
      </c>
      <c r="CI26" s="26">
        <f t="shared" si="76"/>
        <v>5</v>
      </c>
      <c r="CJ26" s="26" t="str">
        <f t="shared" si="77"/>
        <v/>
      </c>
      <c r="CK26" s="26">
        <f t="shared" si="78"/>
        <v>5</v>
      </c>
      <c r="CL26" s="26" t="str">
        <f t="shared" si="79"/>
        <v/>
      </c>
      <c r="CM26" s="26">
        <f t="shared" si="80"/>
        <v>5</v>
      </c>
      <c r="CN26" s="26" t="str">
        <f t="shared" si="81"/>
        <v/>
      </c>
      <c r="CO26" s="26">
        <f t="shared" si="82"/>
        <v>5</v>
      </c>
      <c r="CP26" s="26" t="str">
        <f t="shared" si="83"/>
        <v/>
      </c>
      <c r="CQ26" s="26">
        <f t="shared" si="84"/>
        <v>5</v>
      </c>
      <c r="CR26" s="26" t="str">
        <f t="shared" si="85"/>
        <v/>
      </c>
      <c r="CS26" s="26">
        <f t="shared" si="86"/>
        <v>5</v>
      </c>
      <c r="CT26" s="26" t="str">
        <f t="shared" si="87"/>
        <v/>
      </c>
      <c r="CU26" s="26">
        <f t="shared" si="88"/>
        <v>5</v>
      </c>
      <c r="CV26" s="26" t="str">
        <f t="shared" si="89"/>
        <v/>
      </c>
      <c r="CW26" s="26">
        <f t="shared" si="90"/>
        <v>5</v>
      </c>
      <c r="CX26" s="26" t="str">
        <f t="shared" si="91"/>
        <v/>
      </c>
      <c r="CY26" s="26">
        <f t="shared" si="92"/>
        <v>5</v>
      </c>
      <c r="CZ26" s="26" t="str">
        <f t="shared" si="93"/>
        <v/>
      </c>
      <c r="DA26" s="26">
        <f t="shared" si="94"/>
        <v>5</v>
      </c>
      <c r="DB26" s="26" t="str">
        <f t="shared" si="95"/>
        <v/>
      </c>
      <c r="DC26" s="26">
        <f t="shared" si="96"/>
        <v>5</v>
      </c>
      <c r="DD26" s="26" t="str">
        <f t="shared" si="97"/>
        <v/>
      </c>
      <c r="DE26" s="26">
        <f t="shared" si="98"/>
        <v>5</v>
      </c>
      <c r="DF26" s="26" t="str">
        <f t="shared" si="99"/>
        <v/>
      </c>
      <c r="DG26" s="26">
        <f t="shared" si="100"/>
        <v>5</v>
      </c>
      <c r="DH26" s="26" t="str">
        <f t="shared" si="101"/>
        <v/>
      </c>
      <c r="DI26" s="26">
        <f t="shared" si="48"/>
        <v>120</v>
      </c>
      <c r="DK26" s="26">
        <f t="shared" si="49"/>
        <v>20</v>
      </c>
      <c r="DL26" s="26">
        <f t="shared" si="50"/>
        <v>0.17</v>
      </c>
    </row>
    <row r="27" spans="1:116" ht="14.6" x14ac:dyDescent="0.4">
      <c r="A27" s="451" t="s">
        <v>896</v>
      </c>
      <c r="B27" s="455"/>
      <c r="C27" s="455"/>
      <c r="D27" s="455"/>
      <c r="E27" s="456"/>
      <c r="F27" s="441">
        <v>500</v>
      </c>
      <c r="G27" s="442"/>
      <c r="H27" s="443"/>
      <c r="I27" s="441">
        <v>20</v>
      </c>
      <c r="J27" s="442"/>
      <c r="K27" s="442"/>
      <c r="L27" s="37" t="s">
        <v>1114</v>
      </c>
      <c r="M27" s="38"/>
      <c r="N27" s="38"/>
      <c r="O27" s="39"/>
      <c r="P27" s="37" t="s">
        <v>1114</v>
      </c>
      <c r="Q27" s="38"/>
      <c r="R27" s="38"/>
      <c r="S27" s="39"/>
      <c r="T27" s="37" t="s">
        <v>1114</v>
      </c>
      <c r="U27" s="38"/>
      <c r="V27" s="38"/>
      <c r="W27" s="39"/>
      <c r="X27" s="37" t="s">
        <v>1114</v>
      </c>
      <c r="Y27" s="38"/>
      <c r="Z27" s="38"/>
      <c r="AA27" s="39"/>
      <c r="AB27" s="37" t="s">
        <v>1114</v>
      </c>
      <c r="AC27" s="38"/>
      <c r="AD27" s="38"/>
      <c r="AE27" s="39"/>
      <c r="AF27" s="37" t="s">
        <v>1114</v>
      </c>
      <c r="AG27" s="38"/>
      <c r="AH27" s="38"/>
      <c r="AI27" s="39"/>
      <c r="AJ27" s="37" t="s">
        <v>1114</v>
      </c>
      <c r="AK27" s="38"/>
      <c r="AL27" s="38"/>
      <c r="AM27" s="39"/>
      <c r="AN27" s="37" t="s">
        <v>1114</v>
      </c>
      <c r="AO27" s="38"/>
      <c r="AP27" s="38"/>
      <c r="AQ27" s="39"/>
      <c r="AR27" s="37" t="s">
        <v>1114</v>
      </c>
      <c r="AS27" s="38"/>
      <c r="AT27" s="38"/>
      <c r="AU27" s="39"/>
      <c r="AV27" s="37" t="s">
        <v>1114</v>
      </c>
      <c r="AW27" s="38"/>
      <c r="AX27" s="38"/>
      <c r="AY27" s="39"/>
      <c r="AZ27" s="37" t="s">
        <v>1114</v>
      </c>
      <c r="BA27" s="38"/>
      <c r="BB27" s="38"/>
      <c r="BC27" s="39"/>
      <c r="BD27" s="37" t="s">
        <v>1114</v>
      </c>
      <c r="BE27" s="38"/>
      <c r="BF27" s="38"/>
      <c r="BG27" s="39"/>
      <c r="BH27" s="478"/>
      <c r="BM27" s="26">
        <f t="shared" si="54"/>
        <v>5</v>
      </c>
      <c r="BN27" s="26" t="str">
        <f t="shared" si="55"/>
        <v/>
      </c>
      <c r="BO27" s="26" t="str">
        <f t="shared" si="56"/>
        <v/>
      </c>
      <c r="BP27" s="26" t="str">
        <f t="shared" si="57"/>
        <v/>
      </c>
      <c r="BQ27" s="26">
        <f t="shared" si="58"/>
        <v>5</v>
      </c>
      <c r="BR27" s="26" t="str">
        <f t="shared" si="59"/>
        <v/>
      </c>
      <c r="BS27" s="26" t="str">
        <f t="shared" si="60"/>
        <v/>
      </c>
      <c r="BT27" s="26" t="str">
        <f t="shared" si="61"/>
        <v/>
      </c>
      <c r="BU27" s="26">
        <f t="shared" si="62"/>
        <v>5</v>
      </c>
      <c r="BV27" s="26" t="str">
        <f t="shared" si="63"/>
        <v/>
      </c>
      <c r="BW27" s="26" t="str">
        <f t="shared" si="64"/>
        <v/>
      </c>
      <c r="BX27" s="26" t="str">
        <f t="shared" si="65"/>
        <v/>
      </c>
      <c r="BY27" s="26">
        <f t="shared" si="66"/>
        <v>5</v>
      </c>
      <c r="BZ27" s="26" t="str">
        <f t="shared" si="67"/>
        <v/>
      </c>
      <c r="CA27" s="26" t="str">
        <f t="shared" si="68"/>
        <v/>
      </c>
      <c r="CB27" s="26" t="str">
        <f t="shared" si="69"/>
        <v/>
      </c>
      <c r="CC27" s="26">
        <f t="shared" si="70"/>
        <v>5</v>
      </c>
      <c r="CD27" s="26" t="str">
        <f t="shared" si="71"/>
        <v/>
      </c>
      <c r="CE27" s="26" t="str">
        <f t="shared" si="72"/>
        <v/>
      </c>
      <c r="CF27" s="26" t="str">
        <f t="shared" si="73"/>
        <v/>
      </c>
      <c r="CG27" s="26">
        <f t="shared" si="74"/>
        <v>5</v>
      </c>
      <c r="CH27" s="26" t="str">
        <f t="shared" si="75"/>
        <v/>
      </c>
      <c r="CI27" s="26" t="str">
        <f t="shared" si="76"/>
        <v/>
      </c>
      <c r="CJ27" s="26" t="str">
        <f t="shared" si="77"/>
        <v/>
      </c>
      <c r="CK27" s="26">
        <f t="shared" si="78"/>
        <v>5</v>
      </c>
      <c r="CL27" s="26" t="str">
        <f t="shared" si="79"/>
        <v/>
      </c>
      <c r="CM27" s="26" t="str">
        <f t="shared" si="80"/>
        <v/>
      </c>
      <c r="CN27" s="26" t="str">
        <f t="shared" si="81"/>
        <v/>
      </c>
      <c r="CO27" s="26">
        <f t="shared" si="82"/>
        <v>5</v>
      </c>
      <c r="CP27" s="26" t="str">
        <f t="shared" si="83"/>
        <v/>
      </c>
      <c r="CQ27" s="26" t="str">
        <f t="shared" si="84"/>
        <v/>
      </c>
      <c r="CR27" s="26" t="str">
        <f t="shared" si="85"/>
        <v/>
      </c>
      <c r="CS27" s="26">
        <f t="shared" si="86"/>
        <v>5</v>
      </c>
      <c r="CT27" s="26" t="str">
        <f t="shared" si="87"/>
        <v/>
      </c>
      <c r="CU27" s="26" t="str">
        <f t="shared" si="88"/>
        <v/>
      </c>
      <c r="CV27" s="26" t="str">
        <f t="shared" si="89"/>
        <v/>
      </c>
      <c r="CW27" s="26">
        <f t="shared" si="90"/>
        <v>5</v>
      </c>
      <c r="CX27" s="26" t="str">
        <f t="shared" si="91"/>
        <v/>
      </c>
      <c r="CY27" s="26" t="str">
        <f t="shared" si="92"/>
        <v/>
      </c>
      <c r="CZ27" s="26" t="str">
        <f t="shared" si="93"/>
        <v/>
      </c>
      <c r="DA27" s="26">
        <f t="shared" si="94"/>
        <v>5</v>
      </c>
      <c r="DB27" s="26" t="str">
        <f t="shared" si="95"/>
        <v/>
      </c>
      <c r="DC27" s="26" t="str">
        <f t="shared" si="96"/>
        <v/>
      </c>
      <c r="DD27" s="26" t="str">
        <f t="shared" si="97"/>
        <v/>
      </c>
      <c r="DE27" s="26">
        <f t="shared" si="98"/>
        <v>5</v>
      </c>
      <c r="DF27" s="26" t="str">
        <f t="shared" si="99"/>
        <v/>
      </c>
      <c r="DG27" s="26" t="str">
        <f t="shared" si="100"/>
        <v/>
      </c>
      <c r="DH27" s="26" t="str">
        <f t="shared" si="101"/>
        <v/>
      </c>
      <c r="DI27" s="26">
        <f t="shared" si="48"/>
        <v>60</v>
      </c>
      <c r="DK27" s="26">
        <f t="shared" si="49"/>
        <v>25</v>
      </c>
      <c r="DL27" s="26">
        <f t="shared" si="50"/>
        <v>0.42</v>
      </c>
    </row>
    <row r="28" spans="1:116" ht="14.6" x14ac:dyDescent="0.4">
      <c r="A28" s="451" t="s">
        <v>897</v>
      </c>
      <c r="B28" s="455"/>
      <c r="C28" s="455"/>
      <c r="D28" s="455"/>
      <c r="E28" s="456"/>
      <c r="F28" s="441">
        <v>500</v>
      </c>
      <c r="G28" s="442"/>
      <c r="H28" s="443"/>
      <c r="I28" s="441">
        <v>50</v>
      </c>
      <c r="J28" s="442"/>
      <c r="K28" s="442"/>
      <c r="L28" s="37" t="s">
        <v>1114</v>
      </c>
      <c r="M28" s="38"/>
      <c r="N28" s="38"/>
      <c r="O28" s="39"/>
      <c r="P28" s="37" t="s">
        <v>1114</v>
      </c>
      <c r="Q28" s="38"/>
      <c r="R28" s="38"/>
      <c r="S28" s="39"/>
      <c r="T28" s="37" t="s">
        <v>1114</v>
      </c>
      <c r="U28" s="38"/>
      <c r="V28" s="38"/>
      <c r="W28" s="39"/>
      <c r="X28" s="37" t="s">
        <v>1114</v>
      </c>
      <c r="Y28" s="38"/>
      <c r="Z28" s="38"/>
      <c r="AA28" s="39"/>
      <c r="AB28" s="37" t="s">
        <v>1114</v>
      </c>
      <c r="AC28" s="38"/>
      <c r="AD28" s="38"/>
      <c r="AE28" s="39"/>
      <c r="AF28" s="37" t="s">
        <v>1114</v>
      </c>
      <c r="AG28" s="38"/>
      <c r="AH28" s="38"/>
      <c r="AI28" s="39"/>
      <c r="AJ28" s="37" t="s">
        <v>1114</v>
      </c>
      <c r="AK28" s="38"/>
      <c r="AL28" s="38"/>
      <c r="AM28" s="39"/>
      <c r="AN28" s="37" t="s">
        <v>1114</v>
      </c>
      <c r="AO28" s="38"/>
      <c r="AP28" s="38"/>
      <c r="AQ28" s="39"/>
      <c r="AR28" s="37" t="s">
        <v>1114</v>
      </c>
      <c r="AS28" s="38"/>
      <c r="AT28" s="38"/>
      <c r="AU28" s="39"/>
      <c r="AV28" s="37" t="s">
        <v>1114</v>
      </c>
      <c r="AW28" s="38"/>
      <c r="AX28" s="38"/>
      <c r="AY28" s="39"/>
      <c r="AZ28" s="37" t="s">
        <v>1114</v>
      </c>
      <c r="BA28" s="38"/>
      <c r="BB28" s="38"/>
      <c r="BC28" s="39"/>
      <c r="BD28" s="37" t="s">
        <v>1114</v>
      </c>
      <c r="BE28" s="38"/>
      <c r="BF28" s="38"/>
      <c r="BG28" s="39"/>
      <c r="BH28" s="478"/>
      <c r="BM28" s="26">
        <f t="shared" si="54"/>
        <v>5</v>
      </c>
      <c r="BN28" s="26" t="str">
        <f t="shared" si="55"/>
        <v/>
      </c>
      <c r="BO28" s="26" t="str">
        <f t="shared" si="56"/>
        <v/>
      </c>
      <c r="BP28" s="26" t="str">
        <f t="shared" si="57"/>
        <v/>
      </c>
      <c r="BQ28" s="26">
        <f t="shared" si="58"/>
        <v>5</v>
      </c>
      <c r="BR28" s="26" t="str">
        <f t="shared" si="59"/>
        <v/>
      </c>
      <c r="BS28" s="26" t="str">
        <f t="shared" si="60"/>
        <v/>
      </c>
      <c r="BT28" s="26" t="str">
        <f t="shared" si="61"/>
        <v/>
      </c>
      <c r="BU28" s="26">
        <f t="shared" si="62"/>
        <v>5</v>
      </c>
      <c r="BV28" s="26" t="str">
        <f t="shared" si="63"/>
        <v/>
      </c>
      <c r="BW28" s="26" t="str">
        <f t="shared" si="64"/>
        <v/>
      </c>
      <c r="BX28" s="26" t="str">
        <f t="shared" si="65"/>
        <v/>
      </c>
      <c r="BY28" s="26">
        <f t="shared" si="66"/>
        <v>5</v>
      </c>
      <c r="BZ28" s="26" t="str">
        <f t="shared" si="67"/>
        <v/>
      </c>
      <c r="CA28" s="26" t="str">
        <f t="shared" si="68"/>
        <v/>
      </c>
      <c r="CB28" s="26" t="str">
        <f t="shared" si="69"/>
        <v/>
      </c>
      <c r="CC28" s="26">
        <f t="shared" si="70"/>
        <v>5</v>
      </c>
      <c r="CD28" s="26" t="str">
        <f t="shared" si="71"/>
        <v/>
      </c>
      <c r="CE28" s="26" t="str">
        <f t="shared" si="72"/>
        <v/>
      </c>
      <c r="CF28" s="26" t="str">
        <f t="shared" si="73"/>
        <v/>
      </c>
      <c r="CG28" s="26">
        <f t="shared" si="74"/>
        <v>5</v>
      </c>
      <c r="CH28" s="26" t="str">
        <f t="shared" si="75"/>
        <v/>
      </c>
      <c r="CI28" s="26" t="str">
        <f t="shared" si="76"/>
        <v/>
      </c>
      <c r="CJ28" s="26" t="str">
        <f t="shared" si="77"/>
        <v/>
      </c>
      <c r="CK28" s="26">
        <f t="shared" si="78"/>
        <v>5</v>
      </c>
      <c r="CL28" s="26" t="str">
        <f t="shared" si="79"/>
        <v/>
      </c>
      <c r="CM28" s="26" t="str">
        <f t="shared" si="80"/>
        <v/>
      </c>
      <c r="CN28" s="26" t="str">
        <f t="shared" si="81"/>
        <v/>
      </c>
      <c r="CO28" s="26">
        <f t="shared" si="82"/>
        <v>5</v>
      </c>
      <c r="CP28" s="26" t="str">
        <f t="shared" si="83"/>
        <v/>
      </c>
      <c r="CQ28" s="26" t="str">
        <f t="shared" si="84"/>
        <v/>
      </c>
      <c r="CR28" s="26" t="str">
        <f t="shared" si="85"/>
        <v/>
      </c>
      <c r="CS28" s="26">
        <f t="shared" si="86"/>
        <v>5</v>
      </c>
      <c r="CT28" s="26" t="str">
        <f t="shared" si="87"/>
        <v/>
      </c>
      <c r="CU28" s="26" t="str">
        <f t="shared" si="88"/>
        <v/>
      </c>
      <c r="CV28" s="26" t="str">
        <f t="shared" si="89"/>
        <v/>
      </c>
      <c r="CW28" s="26">
        <f t="shared" si="90"/>
        <v>5</v>
      </c>
      <c r="CX28" s="26" t="str">
        <f t="shared" si="91"/>
        <v/>
      </c>
      <c r="CY28" s="26" t="str">
        <f t="shared" si="92"/>
        <v/>
      </c>
      <c r="CZ28" s="26" t="str">
        <f t="shared" si="93"/>
        <v/>
      </c>
      <c r="DA28" s="26">
        <f t="shared" si="94"/>
        <v>5</v>
      </c>
      <c r="DB28" s="26" t="str">
        <f t="shared" si="95"/>
        <v/>
      </c>
      <c r="DC28" s="26" t="str">
        <f t="shared" si="96"/>
        <v/>
      </c>
      <c r="DD28" s="26" t="str">
        <f t="shared" si="97"/>
        <v/>
      </c>
      <c r="DE28" s="26">
        <f t="shared" si="98"/>
        <v>5</v>
      </c>
      <c r="DF28" s="26" t="str">
        <f t="shared" si="99"/>
        <v/>
      </c>
      <c r="DG28" s="26" t="str">
        <f t="shared" si="100"/>
        <v/>
      </c>
      <c r="DH28" s="26" t="str">
        <f t="shared" si="101"/>
        <v/>
      </c>
      <c r="DI28" s="26">
        <f t="shared" si="48"/>
        <v>60</v>
      </c>
      <c r="DK28" s="26">
        <f t="shared" si="49"/>
        <v>10</v>
      </c>
      <c r="DL28" s="26">
        <f t="shared" si="50"/>
        <v>0.17</v>
      </c>
    </row>
    <row r="29" spans="1:116" ht="14.6" x14ac:dyDescent="0.4">
      <c r="A29" s="451" t="s">
        <v>693</v>
      </c>
      <c r="B29" s="455"/>
      <c r="C29" s="455"/>
      <c r="D29" s="455"/>
      <c r="E29" s="456"/>
      <c r="F29" s="441"/>
      <c r="G29" s="442"/>
      <c r="H29" s="443"/>
      <c r="I29" s="441"/>
      <c r="J29" s="442"/>
      <c r="K29" s="442"/>
      <c r="L29" s="37"/>
      <c r="M29" s="38"/>
      <c r="N29" s="38"/>
      <c r="O29" s="39"/>
      <c r="P29" s="37"/>
      <c r="Q29" s="38"/>
      <c r="R29" s="38"/>
      <c r="S29" s="39"/>
      <c r="T29" s="37"/>
      <c r="U29" s="38"/>
      <c r="V29" s="38"/>
      <c r="W29" s="39"/>
      <c r="X29" s="37"/>
      <c r="Y29" s="38"/>
      <c r="Z29" s="38"/>
      <c r="AA29" s="39"/>
      <c r="AB29" s="37"/>
      <c r="AC29" s="38"/>
      <c r="AD29" s="38"/>
      <c r="AE29" s="39"/>
      <c r="AF29" s="37" t="s">
        <v>1114</v>
      </c>
      <c r="AG29" s="38"/>
      <c r="AH29" s="38"/>
      <c r="AI29" s="39"/>
      <c r="AJ29" s="37"/>
      <c r="AK29" s="38"/>
      <c r="AL29" s="38"/>
      <c r="AM29" s="39"/>
      <c r="AN29" s="37"/>
      <c r="AO29" s="38"/>
      <c r="AP29" s="38"/>
      <c r="AQ29" s="39"/>
      <c r="AR29" s="37"/>
      <c r="AS29" s="38"/>
      <c r="AT29" s="38"/>
      <c r="AU29" s="39"/>
      <c r="AV29" s="37"/>
      <c r="AW29" s="38"/>
      <c r="AX29" s="38"/>
      <c r="AY29" s="39"/>
      <c r="AZ29" s="37"/>
      <c r="BA29" s="38"/>
      <c r="BB29" s="38"/>
      <c r="BC29" s="39"/>
      <c r="BD29" s="37"/>
      <c r="BE29" s="38"/>
      <c r="BF29" s="38"/>
      <c r="BG29" s="39"/>
      <c r="BH29" s="478"/>
      <c r="BM29" s="26" t="str">
        <f t="shared" si="54"/>
        <v/>
      </c>
      <c r="BN29" s="26" t="str">
        <f t="shared" si="55"/>
        <v/>
      </c>
      <c r="BO29" s="26" t="str">
        <f t="shared" si="56"/>
        <v/>
      </c>
      <c r="BP29" s="26" t="str">
        <f t="shared" si="57"/>
        <v/>
      </c>
      <c r="BQ29" s="26" t="str">
        <f t="shared" si="58"/>
        <v/>
      </c>
      <c r="BR29" s="26" t="str">
        <f t="shared" si="59"/>
        <v/>
      </c>
      <c r="BS29" s="26" t="str">
        <f t="shared" si="60"/>
        <v/>
      </c>
      <c r="BT29" s="26" t="str">
        <f t="shared" si="61"/>
        <v/>
      </c>
      <c r="BU29" s="26" t="str">
        <f t="shared" si="62"/>
        <v/>
      </c>
      <c r="BV29" s="26" t="str">
        <f t="shared" si="63"/>
        <v/>
      </c>
      <c r="BW29" s="26" t="str">
        <f t="shared" si="64"/>
        <v/>
      </c>
      <c r="BX29" s="26" t="str">
        <f t="shared" si="65"/>
        <v/>
      </c>
      <c r="BY29" s="26" t="str">
        <f t="shared" si="66"/>
        <v/>
      </c>
      <c r="BZ29" s="26" t="str">
        <f t="shared" si="67"/>
        <v/>
      </c>
      <c r="CA29" s="26" t="str">
        <f t="shared" si="68"/>
        <v/>
      </c>
      <c r="CB29" s="26" t="str">
        <f t="shared" si="69"/>
        <v/>
      </c>
      <c r="CC29" s="26" t="str">
        <f t="shared" si="70"/>
        <v/>
      </c>
      <c r="CD29" s="26" t="str">
        <f t="shared" si="71"/>
        <v/>
      </c>
      <c r="CE29" s="26" t="str">
        <f t="shared" si="72"/>
        <v/>
      </c>
      <c r="CF29" s="26" t="str">
        <f t="shared" si="73"/>
        <v/>
      </c>
      <c r="CG29" s="26">
        <f t="shared" si="74"/>
        <v>5</v>
      </c>
      <c r="CH29" s="26" t="str">
        <f t="shared" si="75"/>
        <v/>
      </c>
      <c r="CI29" s="26" t="str">
        <f t="shared" si="76"/>
        <v/>
      </c>
      <c r="CJ29" s="26" t="str">
        <f t="shared" si="77"/>
        <v/>
      </c>
      <c r="CK29" s="26" t="str">
        <f t="shared" si="78"/>
        <v/>
      </c>
      <c r="CL29" s="26" t="str">
        <f t="shared" si="79"/>
        <v/>
      </c>
      <c r="CM29" s="26" t="str">
        <f t="shared" si="80"/>
        <v/>
      </c>
      <c r="CN29" s="26" t="str">
        <f t="shared" si="81"/>
        <v/>
      </c>
      <c r="CO29" s="26" t="str">
        <f t="shared" si="82"/>
        <v/>
      </c>
      <c r="CP29" s="26" t="str">
        <f t="shared" si="83"/>
        <v/>
      </c>
      <c r="CQ29" s="26" t="str">
        <f t="shared" si="84"/>
        <v/>
      </c>
      <c r="CR29" s="26" t="str">
        <f t="shared" si="85"/>
        <v/>
      </c>
      <c r="CS29" s="26" t="str">
        <f t="shared" si="86"/>
        <v/>
      </c>
      <c r="CT29" s="26" t="str">
        <f t="shared" si="87"/>
        <v/>
      </c>
      <c r="CU29" s="26" t="str">
        <f t="shared" si="88"/>
        <v/>
      </c>
      <c r="CV29" s="26" t="str">
        <f t="shared" si="89"/>
        <v/>
      </c>
      <c r="CW29" s="26" t="str">
        <f t="shared" si="90"/>
        <v/>
      </c>
      <c r="CX29" s="26" t="str">
        <f t="shared" si="91"/>
        <v/>
      </c>
      <c r="CY29" s="26" t="str">
        <f t="shared" si="92"/>
        <v/>
      </c>
      <c r="CZ29" s="26" t="str">
        <f t="shared" si="93"/>
        <v/>
      </c>
      <c r="DA29" s="26" t="str">
        <f t="shared" si="94"/>
        <v/>
      </c>
      <c r="DB29" s="26" t="str">
        <f t="shared" si="95"/>
        <v/>
      </c>
      <c r="DC29" s="26" t="str">
        <f t="shared" si="96"/>
        <v/>
      </c>
      <c r="DD29" s="26" t="str">
        <f t="shared" si="97"/>
        <v/>
      </c>
      <c r="DE29" s="26" t="str">
        <f t="shared" si="98"/>
        <v/>
      </c>
      <c r="DF29" s="26" t="str">
        <f t="shared" si="99"/>
        <v/>
      </c>
      <c r="DG29" s="26" t="str">
        <f t="shared" si="100"/>
        <v/>
      </c>
      <c r="DH29" s="26" t="str">
        <f t="shared" si="101"/>
        <v/>
      </c>
      <c r="DI29" s="26">
        <f t="shared" ref="DI29" si="104">SUM(BM29:DH29)</f>
        <v>5</v>
      </c>
      <c r="DK29" s="26" t="e">
        <f t="shared" ref="DK29" si="105">F29/I29</f>
        <v>#DIV/0!</v>
      </c>
      <c r="DL29" s="26" t="e">
        <f t="shared" si="50"/>
        <v>#DIV/0!</v>
      </c>
    </row>
    <row r="30" spans="1:116" ht="14.6" x14ac:dyDescent="0.4">
      <c r="A30" s="451" t="s">
        <v>899</v>
      </c>
      <c r="B30" s="455"/>
      <c r="C30" s="455"/>
      <c r="D30" s="455"/>
      <c r="E30" s="456"/>
      <c r="F30" s="441">
        <v>7300</v>
      </c>
      <c r="G30" s="442"/>
      <c r="H30" s="443"/>
      <c r="I30" s="441">
        <v>400</v>
      </c>
      <c r="J30" s="442"/>
      <c r="K30" s="442"/>
      <c r="L30" s="37"/>
      <c r="M30" s="38"/>
      <c r="N30" s="38"/>
      <c r="O30" s="39"/>
      <c r="P30" s="37"/>
      <c r="Q30" s="38"/>
      <c r="R30" s="38"/>
      <c r="S30" s="39"/>
      <c r="T30" s="37"/>
      <c r="U30" s="38"/>
      <c r="V30" s="38"/>
      <c r="W30" s="39"/>
      <c r="X30" s="37"/>
      <c r="Y30" s="38"/>
      <c r="Z30" s="38"/>
      <c r="AA30" s="39"/>
      <c r="AB30" s="37"/>
      <c r="AC30" s="38"/>
      <c r="AD30" s="38"/>
      <c r="AE30" s="39"/>
      <c r="AF30" s="37"/>
      <c r="AG30" s="38"/>
      <c r="AH30" s="38"/>
      <c r="AI30" s="39"/>
      <c r="AJ30" s="37"/>
      <c r="AK30" s="38"/>
      <c r="AL30" s="38"/>
      <c r="AM30" s="39"/>
      <c r="AN30" s="37" t="s">
        <v>1114</v>
      </c>
      <c r="AO30" s="38"/>
      <c r="AP30" s="38" t="s">
        <v>1114</v>
      </c>
      <c r="AQ30" s="39"/>
      <c r="AR30" s="37" t="s">
        <v>1114</v>
      </c>
      <c r="AS30" s="38"/>
      <c r="AT30" s="38" t="s">
        <v>1114</v>
      </c>
      <c r="AU30" s="39"/>
      <c r="AV30" s="37" t="s">
        <v>1114</v>
      </c>
      <c r="AW30" s="38"/>
      <c r="AX30" s="38" t="s">
        <v>1114</v>
      </c>
      <c r="AY30" s="39"/>
      <c r="AZ30" s="37" t="s">
        <v>1114</v>
      </c>
      <c r="BA30" s="38"/>
      <c r="BB30" s="38" t="s">
        <v>1114</v>
      </c>
      <c r="BC30" s="39"/>
      <c r="BD30" s="37" t="s">
        <v>1114</v>
      </c>
      <c r="BE30" s="38"/>
      <c r="BF30" s="38" t="s">
        <v>1114</v>
      </c>
      <c r="BG30" s="39"/>
      <c r="BH30" s="478"/>
      <c r="BM30" s="26" t="str">
        <f t="shared" si="54"/>
        <v/>
      </c>
      <c r="BN30" s="26" t="str">
        <f t="shared" si="55"/>
        <v/>
      </c>
      <c r="BO30" s="26" t="str">
        <f t="shared" si="56"/>
        <v/>
      </c>
      <c r="BP30" s="26" t="str">
        <f t="shared" si="57"/>
        <v/>
      </c>
      <c r="BQ30" s="26" t="str">
        <f t="shared" si="58"/>
        <v/>
      </c>
      <c r="BR30" s="26" t="str">
        <f t="shared" si="59"/>
        <v/>
      </c>
      <c r="BS30" s="26" t="str">
        <f t="shared" si="60"/>
        <v/>
      </c>
      <c r="BT30" s="26" t="str">
        <f t="shared" si="61"/>
        <v/>
      </c>
      <c r="BU30" s="26" t="str">
        <f t="shared" si="62"/>
        <v/>
      </c>
      <c r="BV30" s="26" t="str">
        <f t="shared" si="63"/>
        <v/>
      </c>
      <c r="BW30" s="26" t="str">
        <f t="shared" si="64"/>
        <v/>
      </c>
      <c r="BX30" s="26" t="str">
        <f t="shared" si="65"/>
        <v/>
      </c>
      <c r="BY30" s="26" t="str">
        <f t="shared" si="66"/>
        <v/>
      </c>
      <c r="BZ30" s="26" t="str">
        <f t="shared" si="67"/>
        <v/>
      </c>
      <c r="CA30" s="26" t="str">
        <f t="shared" si="68"/>
        <v/>
      </c>
      <c r="CB30" s="26" t="str">
        <f t="shared" si="69"/>
        <v/>
      </c>
      <c r="CC30" s="26" t="str">
        <f t="shared" si="70"/>
        <v/>
      </c>
      <c r="CD30" s="26" t="str">
        <f t="shared" si="71"/>
        <v/>
      </c>
      <c r="CE30" s="26" t="str">
        <f t="shared" si="72"/>
        <v/>
      </c>
      <c r="CF30" s="26" t="str">
        <f t="shared" si="73"/>
        <v/>
      </c>
      <c r="CG30" s="26" t="str">
        <f t="shared" si="74"/>
        <v/>
      </c>
      <c r="CH30" s="26" t="str">
        <f t="shared" si="75"/>
        <v/>
      </c>
      <c r="CI30" s="26" t="str">
        <f t="shared" si="76"/>
        <v/>
      </c>
      <c r="CJ30" s="26" t="str">
        <f t="shared" si="77"/>
        <v/>
      </c>
      <c r="CK30" s="26" t="str">
        <f t="shared" si="78"/>
        <v/>
      </c>
      <c r="CL30" s="26" t="str">
        <f t="shared" si="79"/>
        <v/>
      </c>
      <c r="CM30" s="26" t="str">
        <f t="shared" si="80"/>
        <v/>
      </c>
      <c r="CN30" s="26" t="str">
        <f t="shared" si="81"/>
        <v/>
      </c>
      <c r="CO30" s="26">
        <f t="shared" si="82"/>
        <v>5</v>
      </c>
      <c r="CP30" s="26" t="str">
        <f t="shared" si="83"/>
        <v/>
      </c>
      <c r="CQ30" s="26">
        <f t="shared" si="84"/>
        <v>5</v>
      </c>
      <c r="CR30" s="26" t="str">
        <f t="shared" si="85"/>
        <v/>
      </c>
      <c r="CS30" s="26">
        <f t="shared" si="86"/>
        <v>5</v>
      </c>
      <c r="CT30" s="26" t="str">
        <f t="shared" si="87"/>
        <v/>
      </c>
      <c r="CU30" s="26">
        <f t="shared" si="88"/>
        <v>5</v>
      </c>
      <c r="CV30" s="26" t="str">
        <f t="shared" si="89"/>
        <v/>
      </c>
      <c r="CW30" s="26">
        <f t="shared" si="90"/>
        <v>5</v>
      </c>
      <c r="CX30" s="26" t="str">
        <f t="shared" si="91"/>
        <v/>
      </c>
      <c r="CY30" s="26">
        <f t="shared" si="92"/>
        <v>5</v>
      </c>
      <c r="CZ30" s="26" t="str">
        <f t="shared" si="93"/>
        <v/>
      </c>
      <c r="DA30" s="26">
        <f t="shared" si="94"/>
        <v>5</v>
      </c>
      <c r="DB30" s="26" t="str">
        <f t="shared" si="95"/>
        <v/>
      </c>
      <c r="DC30" s="26">
        <f t="shared" si="96"/>
        <v>5</v>
      </c>
      <c r="DD30" s="26" t="str">
        <f t="shared" si="97"/>
        <v/>
      </c>
      <c r="DE30" s="26">
        <f t="shared" si="98"/>
        <v>5</v>
      </c>
      <c r="DF30" s="26" t="str">
        <f t="shared" si="99"/>
        <v/>
      </c>
      <c r="DG30" s="26">
        <f t="shared" si="100"/>
        <v>5</v>
      </c>
      <c r="DH30" s="26" t="str">
        <f t="shared" si="101"/>
        <v/>
      </c>
      <c r="DI30" s="26">
        <f t="shared" si="48"/>
        <v>50</v>
      </c>
      <c r="DK30" s="26">
        <f t="shared" si="49"/>
        <v>18.25</v>
      </c>
      <c r="DL30" s="26">
        <f t="shared" si="50"/>
        <v>0.37</v>
      </c>
    </row>
    <row r="31" spans="1:116" ht="14.6" x14ac:dyDescent="0.4">
      <c r="A31" s="451" t="s">
        <v>898</v>
      </c>
      <c r="B31" s="455"/>
      <c r="C31" s="455"/>
      <c r="D31" s="455"/>
      <c r="E31" s="456"/>
      <c r="F31" s="441">
        <v>3000</v>
      </c>
      <c r="G31" s="442"/>
      <c r="H31" s="443"/>
      <c r="I31" s="441">
        <v>75</v>
      </c>
      <c r="J31" s="442"/>
      <c r="K31" s="442"/>
      <c r="L31" s="37"/>
      <c r="M31" s="38"/>
      <c r="N31" s="38"/>
      <c r="O31" s="39"/>
      <c r="P31" s="37"/>
      <c r="Q31" s="38"/>
      <c r="R31" s="38"/>
      <c r="S31" s="39"/>
      <c r="T31" s="37"/>
      <c r="U31" s="38"/>
      <c r="V31" s="38"/>
      <c r="W31" s="39"/>
      <c r="X31" s="37"/>
      <c r="Y31" s="38"/>
      <c r="Z31" s="38"/>
      <c r="AA31" s="39"/>
      <c r="AB31" s="37"/>
      <c r="AC31" s="38"/>
      <c r="AD31" s="38"/>
      <c r="AE31" s="39"/>
      <c r="AF31" s="37"/>
      <c r="AG31" s="38"/>
      <c r="AH31" s="38"/>
      <c r="AI31" s="39"/>
      <c r="AJ31" s="37"/>
      <c r="AK31" s="38"/>
      <c r="AL31" s="38"/>
      <c r="AM31" s="39"/>
      <c r="AN31" s="37" t="s">
        <v>1114</v>
      </c>
      <c r="AO31" s="38"/>
      <c r="AP31" s="38" t="s">
        <v>1114</v>
      </c>
      <c r="AQ31" s="39"/>
      <c r="AR31" s="37" t="s">
        <v>1114</v>
      </c>
      <c r="AS31" s="38"/>
      <c r="AT31" s="38" t="s">
        <v>1114</v>
      </c>
      <c r="AU31" s="39"/>
      <c r="AV31" s="37" t="s">
        <v>1114</v>
      </c>
      <c r="AW31" s="38"/>
      <c r="AX31" s="38" t="s">
        <v>1114</v>
      </c>
      <c r="AY31" s="39"/>
      <c r="AZ31" s="37" t="s">
        <v>1114</v>
      </c>
      <c r="BA31" s="38"/>
      <c r="BB31" s="38" t="s">
        <v>1114</v>
      </c>
      <c r="BC31" s="39"/>
      <c r="BD31" s="37" t="s">
        <v>1114</v>
      </c>
      <c r="BE31" s="38"/>
      <c r="BF31" s="38" t="s">
        <v>1114</v>
      </c>
      <c r="BG31" s="39"/>
      <c r="BH31" s="478"/>
      <c r="BM31" s="26" t="str">
        <f t="shared" si="54"/>
        <v/>
      </c>
      <c r="BN31" s="26" t="str">
        <f t="shared" si="55"/>
        <v/>
      </c>
      <c r="BO31" s="26" t="str">
        <f t="shared" si="56"/>
        <v/>
      </c>
      <c r="BP31" s="26" t="str">
        <f t="shared" si="57"/>
        <v/>
      </c>
      <c r="BQ31" s="26" t="str">
        <f t="shared" si="58"/>
        <v/>
      </c>
      <c r="BR31" s="26" t="str">
        <f t="shared" si="59"/>
        <v/>
      </c>
      <c r="BS31" s="26" t="str">
        <f t="shared" si="60"/>
        <v/>
      </c>
      <c r="BT31" s="26" t="str">
        <f t="shared" si="61"/>
        <v/>
      </c>
      <c r="BU31" s="26" t="str">
        <f t="shared" si="62"/>
        <v/>
      </c>
      <c r="BV31" s="26" t="str">
        <f t="shared" si="63"/>
        <v/>
      </c>
      <c r="BW31" s="26" t="str">
        <f t="shared" si="64"/>
        <v/>
      </c>
      <c r="BX31" s="26" t="str">
        <f t="shared" si="65"/>
        <v/>
      </c>
      <c r="BY31" s="26" t="str">
        <f t="shared" si="66"/>
        <v/>
      </c>
      <c r="BZ31" s="26" t="str">
        <f t="shared" si="67"/>
        <v/>
      </c>
      <c r="CA31" s="26" t="str">
        <f t="shared" si="68"/>
        <v/>
      </c>
      <c r="CB31" s="26" t="str">
        <f t="shared" si="69"/>
        <v/>
      </c>
      <c r="CC31" s="26" t="str">
        <f t="shared" si="70"/>
        <v/>
      </c>
      <c r="CD31" s="26" t="str">
        <f t="shared" si="71"/>
        <v/>
      </c>
      <c r="CE31" s="26" t="str">
        <f t="shared" si="72"/>
        <v/>
      </c>
      <c r="CF31" s="26" t="str">
        <f t="shared" si="73"/>
        <v/>
      </c>
      <c r="CG31" s="26" t="str">
        <f t="shared" si="74"/>
        <v/>
      </c>
      <c r="CH31" s="26" t="str">
        <f t="shared" si="75"/>
        <v/>
      </c>
      <c r="CI31" s="26" t="str">
        <f t="shared" si="76"/>
        <v/>
      </c>
      <c r="CJ31" s="26" t="str">
        <f t="shared" si="77"/>
        <v/>
      </c>
      <c r="CK31" s="26" t="str">
        <f t="shared" si="78"/>
        <v/>
      </c>
      <c r="CL31" s="26" t="str">
        <f t="shared" si="79"/>
        <v/>
      </c>
      <c r="CM31" s="26" t="str">
        <f t="shared" si="80"/>
        <v/>
      </c>
      <c r="CN31" s="26" t="str">
        <f t="shared" si="81"/>
        <v/>
      </c>
      <c r="CO31" s="26">
        <f t="shared" si="82"/>
        <v>5</v>
      </c>
      <c r="CP31" s="26" t="str">
        <f t="shared" si="83"/>
        <v/>
      </c>
      <c r="CQ31" s="26">
        <f t="shared" si="84"/>
        <v>5</v>
      </c>
      <c r="CR31" s="26" t="str">
        <f t="shared" si="85"/>
        <v/>
      </c>
      <c r="CS31" s="26">
        <f t="shared" si="86"/>
        <v>5</v>
      </c>
      <c r="CT31" s="26" t="str">
        <f t="shared" si="87"/>
        <v/>
      </c>
      <c r="CU31" s="26">
        <f t="shared" si="88"/>
        <v>5</v>
      </c>
      <c r="CV31" s="26" t="str">
        <f t="shared" si="89"/>
        <v/>
      </c>
      <c r="CW31" s="26">
        <f t="shared" si="90"/>
        <v>5</v>
      </c>
      <c r="CX31" s="26" t="str">
        <f t="shared" si="91"/>
        <v/>
      </c>
      <c r="CY31" s="26">
        <f t="shared" si="92"/>
        <v>5</v>
      </c>
      <c r="CZ31" s="26" t="str">
        <f t="shared" si="93"/>
        <v/>
      </c>
      <c r="DA31" s="26">
        <f t="shared" si="94"/>
        <v>5</v>
      </c>
      <c r="DB31" s="26" t="str">
        <f t="shared" si="95"/>
        <v/>
      </c>
      <c r="DC31" s="26">
        <f t="shared" si="96"/>
        <v>5</v>
      </c>
      <c r="DD31" s="26" t="str">
        <f t="shared" si="97"/>
        <v/>
      </c>
      <c r="DE31" s="26">
        <f t="shared" si="98"/>
        <v>5</v>
      </c>
      <c r="DF31" s="26" t="str">
        <f t="shared" si="99"/>
        <v/>
      </c>
      <c r="DG31" s="26">
        <f t="shared" si="100"/>
        <v>5</v>
      </c>
      <c r="DH31" s="26" t="str">
        <f t="shared" si="101"/>
        <v/>
      </c>
      <c r="DI31" s="26">
        <f t="shared" si="48"/>
        <v>50</v>
      </c>
      <c r="DK31" s="26">
        <f t="shared" si="49"/>
        <v>40</v>
      </c>
      <c r="DL31" s="26">
        <f t="shared" si="50"/>
        <v>0.8</v>
      </c>
    </row>
    <row r="32" spans="1:116" ht="14.6" x14ac:dyDescent="0.4">
      <c r="A32" s="451" t="s">
        <v>900</v>
      </c>
      <c r="B32" s="455"/>
      <c r="C32" s="455"/>
      <c r="D32" s="455"/>
      <c r="E32" s="456"/>
      <c r="F32" s="441">
        <v>3000</v>
      </c>
      <c r="G32" s="442"/>
      <c r="H32" s="443"/>
      <c r="I32" s="441">
        <v>100</v>
      </c>
      <c r="J32" s="442"/>
      <c r="K32" s="442"/>
      <c r="L32" s="37"/>
      <c r="M32" s="38"/>
      <c r="N32" s="38"/>
      <c r="O32" s="39"/>
      <c r="P32" s="37"/>
      <c r="Q32" s="38"/>
      <c r="R32" s="38"/>
      <c r="S32" s="39"/>
      <c r="T32" s="37"/>
      <c r="U32" s="38"/>
      <c r="V32" s="38"/>
      <c r="W32" s="39"/>
      <c r="X32" s="37"/>
      <c r="Y32" s="38"/>
      <c r="Z32" s="38"/>
      <c r="AA32" s="39"/>
      <c r="AB32" s="37"/>
      <c r="AC32" s="38"/>
      <c r="AD32" s="38"/>
      <c r="AE32" s="39"/>
      <c r="AF32" s="37"/>
      <c r="AG32" s="38"/>
      <c r="AH32" s="38"/>
      <c r="AI32" s="39"/>
      <c r="AJ32" s="37"/>
      <c r="AK32" s="38"/>
      <c r="AL32" s="38"/>
      <c r="AM32" s="39"/>
      <c r="AN32" s="37"/>
      <c r="AO32" s="38" t="s">
        <v>1114</v>
      </c>
      <c r="AP32" s="38"/>
      <c r="AQ32" s="39" t="s">
        <v>1114</v>
      </c>
      <c r="AR32" s="37"/>
      <c r="AS32" s="38" t="s">
        <v>1114</v>
      </c>
      <c r="AT32" s="38"/>
      <c r="AU32" s="39" t="s">
        <v>1114</v>
      </c>
      <c r="AV32" s="37"/>
      <c r="AW32" s="38" t="s">
        <v>1114</v>
      </c>
      <c r="AX32" s="38"/>
      <c r="AY32" s="39" t="s">
        <v>1114</v>
      </c>
      <c r="AZ32" s="37"/>
      <c r="BA32" s="38" t="s">
        <v>1114</v>
      </c>
      <c r="BB32" s="38"/>
      <c r="BC32" s="39" t="s">
        <v>1114</v>
      </c>
      <c r="BD32" s="37"/>
      <c r="BE32" s="38" t="s">
        <v>1114</v>
      </c>
      <c r="BF32" s="38"/>
      <c r="BG32" s="39"/>
      <c r="BH32" s="478"/>
      <c r="BM32" s="26" t="str">
        <f t="shared" si="54"/>
        <v/>
      </c>
      <c r="BN32" s="26" t="str">
        <f t="shared" si="55"/>
        <v/>
      </c>
      <c r="BO32" s="26" t="str">
        <f t="shared" si="56"/>
        <v/>
      </c>
      <c r="BP32" s="26" t="str">
        <f t="shared" si="57"/>
        <v/>
      </c>
      <c r="BQ32" s="26" t="str">
        <f t="shared" si="58"/>
        <v/>
      </c>
      <c r="BR32" s="26" t="str">
        <f t="shared" si="59"/>
        <v/>
      </c>
      <c r="BS32" s="26" t="str">
        <f t="shared" si="60"/>
        <v/>
      </c>
      <c r="BT32" s="26" t="str">
        <f t="shared" si="61"/>
        <v/>
      </c>
      <c r="BU32" s="26" t="str">
        <f t="shared" si="62"/>
        <v/>
      </c>
      <c r="BV32" s="26" t="str">
        <f t="shared" si="63"/>
        <v/>
      </c>
      <c r="BW32" s="26" t="str">
        <f t="shared" si="64"/>
        <v/>
      </c>
      <c r="BX32" s="26" t="str">
        <f t="shared" si="65"/>
        <v/>
      </c>
      <c r="BY32" s="26" t="str">
        <f t="shared" si="66"/>
        <v/>
      </c>
      <c r="BZ32" s="26" t="str">
        <f t="shared" si="67"/>
        <v/>
      </c>
      <c r="CA32" s="26" t="str">
        <f t="shared" si="68"/>
        <v/>
      </c>
      <c r="CB32" s="26" t="str">
        <f t="shared" si="69"/>
        <v/>
      </c>
      <c r="CC32" s="26" t="str">
        <f t="shared" si="70"/>
        <v/>
      </c>
      <c r="CD32" s="26" t="str">
        <f t="shared" si="71"/>
        <v/>
      </c>
      <c r="CE32" s="26" t="str">
        <f t="shared" si="72"/>
        <v/>
      </c>
      <c r="CF32" s="26" t="str">
        <f t="shared" si="73"/>
        <v/>
      </c>
      <c r="CG32" s="26" t="str">
        <f t="shared" si="74"/>
        <v/>
      </c>
      <c r="CH32" s="26" t="str">
        <f t="shared" si="75"/>
        <v/>
      </c>
      <c r="CI32" s="26" t="str">
        <f t="shared" si="76"/>
        <v/>
      </c>
      <c r="CJ32" s="26" t="str">
        <f t="shared" si="77"/>
        <v/>
      </c>
      <c r="CK32" s="26" t="str">
        <f t="shared" si="78"/>
        <v/>
      </c>
      <c r="CL32" s="26" t="str">
        <f t="shared" si="79"/>
        <v/>
      </c>
      <c r="CM32" s="26" t="str">
        <f t="shared" si="80"/>
        <v/>
      </c>
      <c r="CN32" s="26" t="str">
        <f t="shared" si="81"/>
        <v/>
      </c>
      <c r="CO32" s="26" t="str">
        <f t="shared" si="82"/>
        <v/>
      </c>
      <c r="CP32" s="26">
        <f t="shared" si="83"/>
        <v>5</v>
      </c>
      <c r="CQ32" s="26" t="str">
        <f t="shared" si="84"/>
        <v/>
      </c>
      <c r="CR32" s="26">
        <f t="shared" si="85"/>
        <v>5</v>
      </c>
      <c r="CS32" s="26" t="str">
        <f t="shared" si="86"/>
        <v/>
      </c>
      <c r="CT32" s="26">
        <f t="shared" si="87"/>
        <v>5</v>
      </c>
      <c r="CU32" s="26" t="str">
        <f t="shared" si="88"/>
        <v/>
      </c>
      <c r="CV32" s="26">
        <f t="shared" si="89"/>
        <v>5</v>
      </c>
      <c r="CW32" s="26" t="str">
        <f t="shared" si="90"/>
        <v/>
      </c>
      <c r="CX32" s="26">
        <f t="shared" si="91"/>
        <v>5</v>
      </c>
      <c r="CY32" s="26" t="str">
        <f t="shared" si="92"/>
        <v/>
      </c>
      <c r="CZ32" s="26">
        <f t="shared" si="93"/>
        <v>5</v>
      </c>
      <c r="DA32" s="26" t="str">
        <f t="shared" si="94"/>
        <v/>
      </c>
      <c r="DB32" s="26">
        <f t="shared" si="95"/>
        <v>5</v>
      </c>
      <c r="DC32" s="26" t="str">
        <f t="shared" si="96"/>
        <v/>
      </c>
      <c r="DD32" s="26">
        <f t="shared" si="97"/>
        <v>5</v>
      </c>
      <c r="DE32" s="26" t="str">
        <f t="shared" si="98"/>
        <v/>
      </c>
      <c r="DF32" s="26">
        <f t="shared" si="99"/>
        <v>5</v>
      </c>
      <c r="DG32" s="26" t="str">
        <f t="shared" si="100"/>
        <v/>
      </c>
      <c r="DH32" s="26" t="str">
        <f t="shared" si="101"/>
        <v/>
      </c>
      <c r="DI32" s="26">
        <f t="shared" si="48"/>
        <v>45</v>
      </c>
      <c r="DK32" s="26">
        <f t="shared" si="49"/>
        <v>30</v>
      </c>
      <c r="DL32" s="26">
        <f t="shared" si="50"/>
        <v>0.67</v>
      </c>
    </row>
    <row r="33" spans="1:116" x14ac:dyDescent="0.35">
      <c r="A33" s="438"/>
      <c r="B33" s="457"/>
      <c r="C33" s="457"/>
      <c r="D33" s="457"/>
      <c r="E33" s="458"/>
      <c r="F33" s="441"/>
      <c r="G33" s="442"/>
      <c r="H33" s="443"/>
      <c r="I33" s="441"/>
      <c r="J33" s="442"/>
      <c r="K33" s="442"/>
      <c r="L33" s="37"/>
      <c r="M33" s="38"/>
      <c r="N33" s="38"/>
      <c r="O33" s="39"/>
      <c r="P33" s="37"/>
      <c r="Q33" s="38"/>
      <c r="R33" s="38"/>
      <c r="S33" s="39"/>
      <c r="T33" s="37"/>
      <c r="U33" s="38"/>
      <c r="V33" s="38"/>
      <c r="W33" s="39"/>
      <c r="X33" s="37"/>
      <c r="Y33" s="38"/>
      <c r="Z33" s="38"/>
      <c r="AA33" s="39"/>
      <c r="AB33" s="37"/>
      <c r="AC33" s="38"/>
      <c r="AD33" s="38"/>
      <c r="AE33" s="39"/>
      <c r="AF33" s="37"/>
      <c r="AG33" s="38"/>
      <c r="AH33" s="38"/>
      <c r="AI33" s="39"/>
      <c r="AJ33" s="37"/>
      <c r="AK33" s="38"/>
      <c r="AL33" s="38"/>
      <c r="AM33" s="39"/>
      <c r="AN33" s="37"/>
      <c r="AO33" s="38"/>
      <c r="AP33" s="38"/>
      <c r="AQ33" s="39"/>
      <c r="AR33" s="37"/>
      <c r="AS33" s="38"/>
      <c r="AT33" s="38"/>
      <c r="AU33" s="39"/>
      <c r="AV33" s="37"/>
      <c r="AW33" s="38"/>
      <c r="AX33" s="38"/>
      <c r="AY33" s="39"/>
      <c r="AZ33" s="37"/>
      <c r="BA33" s="38"/>
      <c r="BB33" s="38"/>
      <c r="BC33" s="39"/>
      <c r="BD33" s="37"/>
      <c r="BE33" s="38"/>
      <c r="BF33" s="38"/>
      <c r="BG33" s="39"/>
      <c r="BH33" s="478"/>
      <c r="BM33" s="26" t="str">
        <f t="shared" si="54"/>
        <v/>
      </c>
      <c r="BN33" s="26" t="str">
        <f t="shared" si="55"/>
        <v/>
      </c>
      <c r="BO33" s="26" t="str">
        <f t="shared" si="56"/>
        <v/>
      </c>
      <c r="BP33" s="26" t="str">
        <f t="shared" si="57"/>
        <v/>
      </c>
      <c r="BQ33" s="26" t="str">
        <f t="shared" si="58"/>
        <v/>
      </c>
      <c r="BR33" s="26" t="str">
        <f t="shared" si="59"/>
        <v/>
      </c>
      <c r="BS33" s="26" t="str">
        <f t="shared" si="60"/>
        <v/>
      </c>
      <c r="BT33" s="26" t="str">
        <f t="shared" si="61"/>
        <v/>
      </c>
      <c r="BU33" s="26" t="str">
        <f t="shared" si="62"/>
        <v/>
      </c>
      <c r="BV33" s="26" t="str">
        <f t="shared" si="63"/>
        <v/>
      </c>
      <c r="BW33" s="26" t="str">
        <f t="shared" si="64"/>
        <v/>
      </c>
      <c r="BX33" s="26" t="str">
        <f t="shared" si="65"/>
        <v/>
      </c>
      <c r="BY33" s="26" t="str">
        <f t="shared" si="66"/>
        <v/>
      </c>
      <c r="BZ33" s="26" t="str">
        <f t="shared" si="67"/>
        <v/>
      </c>
      <c r="CA33" s="26" t="str">
        <f t="shared" si="68"/>
        <v/>
      </c>
      <c r="CB33" s="26" t="str">
        <f t="shared" si="69"/>
        <v/>
      </c>
      <c r="CC33" s="26" t="str">
        <f t="shared" si="70"/>
        <v/>
      </c>
      <c r="CD33" s="26" t="str">
        <f t="shared" si="71"/>
        <v/>
      </c>
      <c r="CE33" s="26" t="str">
        <f t="shared" si="72"/>
        <v/>
      </c>
      <c r="CF33" s="26" t="str">
        <f t="shared" si="73"/>
        <v/>
      </c>
      <c r="CG33" s="26" t="str">
        <f t="shared" si="74"/>
        <v/>
      </c>
      <c r="CH33" s="26" t="str">
        <f t="shared" si="75"/>
        <v/>
      </c>
      <c r="CI33" s="26" t="str">
        <f t="shared" si="76"/>
        <v/>
      </c>
      <c r="CJ33" s="26" t="str">
        <f t="shared" si="77"/>
        <v/>
      </c>
      <c r="CK33" s="26" t="str">
        <f t="shared" si="78"/>
        <v/>
      </c>
      <c r="CL33" s="26" t="str">
        <f t="shared" si="79"/>
        <v/>
      </c>
      <c r="CM33" s="26" t="str">
        <f t="shared" si="80"/>
        <v/>
      </c>
      <c r="CN33" s="26" t="str">
        <f t="shared" si="81"/>
        <v/>
      </c>
      <c r="CO33" s="26" t="str">
        <f t="shared" si="82"/>
        <v/>
      </c>
      <c r="CP33" s="26" t="str">
        <f t="shared" si="83"/>
        <v/>
      </c>
      <c r="CQ33" s="26" t="str">
        <f t="shared" si="84"/>
        <v/>
      </c>
      <c r="CR33" s="26" t="str">
        <f t="shared" si="85"/>
        <v/>
      </c>
      <c r="CS33" s="26" t="str">
        <f t="shared" si="86"/>
        <v/>
      </c>
      <c r="CT33" s="26" t="str">
        <f t="shared" si="87"/>
        <v/>
      </c>
      <c r="CU33" s="26" t="str">
        <f t="shared" si="88"/>
        <v/>
      </c>
      <c r="CV33" s="26" t="str">
        <f t="shared" si="89"/>
        <v/>
      </c>
      <c r="CW33" s="26" t="str">
        <f t="shared" si="90"/>
        <v/>
      </c>
      <c r="CX33" s="26" t="str">
        <f t="shared" si="91"/>
        <v/>
      </c>
      <c r="CY33" s="26" t="str">
        <f t="shared" si="92"/>
        <v/>
      </c>
      <c r="CZ33" s="26" t="str">
        <f t="shared" si="93"/>
        <v/>
      </c>
      <c r="DA33" s="26" t="str">
        <f t="shared" si="94"/>
        <v/>
      </c>
      <c r="DB33" s="26" t="str">
        <f t="shared" si="95"/>
        <v/>
      </c>
      <c r="DC33" s="26" t="str">
        <f t="shared" si="96"/>
        <v/>
      </c>
      <c r="DD33" s="26" t="str">
        <f t="shared" si="97"/>
        <v/>
      </c>
      <c r="DE33" s="26" t="str">
        <f t="shared" si="98"/>
        <v/>
      </c>
      <c r="DF33" s="26" t="str">
        <f t="shared" si="99"/>
        <v/>
      </c>
      <c r="DG33" s="26" t="str">
        <f t="shared" si="100"/>
        <v/>
      </c>
      <c r="DH33" s="26" t="str">
        <f t="shared" si="101"/>
        <v/>
      </c>
      <c r="DI33" s="26">
        <f t="shared" si="48"/>
        <v>0</v>
      </c>
      <c r="DK33" s="26" t="e">
        <f t="shared" si="49"/>
        <v>#DIV/0!</v>
      </c>
      <c r="DL33" s="26" t="e">
        <f t="shared" si="50"/>
        <v>#DIV/0!</v>
      </c>
    </row>
    <row r="34" spans="1:116" ht="14.6" x14ac:dyDescent="0.4">
      <c r="A34" s="451" t="s">
        <v>678</v>
      </c>
      <c r="B34" s="452"/>
      <c r="C34" s="452"/>
      <c r="D34" s="452"/>
      <c r="E34" s="453"/>
      <c r="F34" s="441">
        <v>8700</v>
      </c>
      <c r="G34" s="442"/>
      <c r="H34" s="443"/>
      <c r="I34" s="441">
        <v>1000</v>
      </c>
      <c r="J34" s="442"/>
      <c r="K34" s="442"/>
      <c r="L34" s="37" t="s">
        <v>1114</v>
      </c>
      <c r="M34" s="38"/>
      <c r="N34" s="38"/>
      <c r="O34" s="39"/>
      <c r="P34" s="37"/>
      <c r="Q34" s="38"/>
      <c r="R34" s="38"/>
      <c r="S34" s="39"/>
      <c r="T34" s="37"/>
      <c r="U34" s="38"/>
      <c r="V34" s="38"/>
      <c r="W34" s="39"/>
      <c r="X34" s="37"/>
      <c r="Y34" s="38"/>
      <c r="Z34" s="38"/>
      <c r="AA34" s="39"/>
      <c r="AB34" s="37"/>
      <c r="AC34" s="38"/>
      <c r="AD34" s="38"/>
      <c r="AE34" s="39"/>
      <c r="AF34" s="37"/>
      <c r="AG34" s="38"/>
      <c r="AH34" s="38"/>
      <c r="AI34" s="39"/>
      <c r="AJ34" s="37"/>
      <c r="AK34" s="38"/>
      <c r="AL34" s="38"/>
      <c r="AM34" s="39"/>
      <c r="AN34" s="37"/>
      <c r="AO34" s="38"/>
      <c r="AP34" s="38"/>
      <c r="AQ34" s="39"/>
      <c r="AR34" s="37"/>
      <c r="AS34" s="38"/>
      <c r="AT34" s="38"/>
      <c r="AU34" s="39"/>
      <c r="AV34" s="37"/>
      <c r="AW34" s="38"/>
      <c r="AX34" s="38"/>
      <c r="AY34" s="39"/>
      <c r="AZ34" s="37"/>
      <c r="BA34" s="38"/>
      <c r="BB34" s="38"/>
      <c r="BC34" s="39"/>
      <c r="BD34" s="37"/>
      <c r="BE34" s="38"/>
      <c r="BF34" s="38"/>
      <c r="BG34" s="39" t="s">
        <v>1114</v>
      </c>
      <c r="BH34" s="478"/>
      <c r="BM34" s="26">
        <f t="shared" si="54"/>
        <v>5</v>
      </c>
      <c r="BN34" s="26" t="str">
        <f t="shared" si="55"/>
        <v/>
      </c>
      <c r="BO34" s="26" t="str">
        <f t="shared" si="56"/>
        <v/>
      </c>
      <c r="BP34" s="26" t="str">
        <f t="shared" si="57"/>
        <v/>
      </c>
      <c r="BQ34" s="26" t="str">
        <f t="shared" si="58"/>
        <v/>
      </c>
      <c r="BR34" s="26" t="str">
        <f t="shared" si="59"/>
        <v/>
      </c>
      <c r="BS34" s="26" t="str">
        <f t="shared" si="60"/>
        <v/>
      </c>
      <c r="BT34" s="26" t="str">
        <f t="shared" si="61"/>
        <v/>
      </c>
      <c r="BU34" s="26" t="str">
        <f t="shared" si="62"/>
        <v/>
      </c>
      <c r="BV34" s="26" t="str">
        <f t="shared" si="63"/>
        <v/>
      </c>
      <c r="BW34" s="26" t="str">
        <f t="shared" si="64"/>
        <v/>
      </c>
      <c r="BX34" s="26" t="str">
        <f t="shared" si="65"/>
        <v/>
      </c>
      <c r="BY34" s="26" t="str">
        <f t="shared" si="66"/>
        <v/>
      </c>
      <c r="BZ34" s="26" t="str">
        <f t="shared" si="67"/>
        <v/>
      </c>
      <c r="CA34" s="26" t="str">
        <f t="shared" si="68"/>
        <v/>
      </c>
      <c r="CB34" s="26" t="str">
        <f t="shared" si="69"/>
        <v/>
      </c>
      <c r="CC34" s="26" t="str">
        <f t="shared" si="70"/>
        <v/>
      </c>
      <c r="CD34" s="26" t="str">
        <f t="shared" si="71"/>
        <v/>
      </c>
      <c r="CE34" s="26" t="str">
        <f t="shared" si="72"/>
        <v/>
      </c>
      <c r="CF34" s="26" t="str">
        <f t="shared" si="73"/>
        <v/>
      </c>
      <c r="CG34" s="26" t="str">
        <f t="shared" si="74"/>
        <v/>
      </c>
      <c r="CH34" s="26" t="str">
        <f t="shared" si="75"/>
        <v/>
      </c>
      <c r="CI34" s="26" t="str">
        <f t="shared" si="76"/>
        <v/>
      </c>
      <c r="CJ34" s="26" t="str">
        <f t="shared" si="77"/>
        <v/>
      </c>
      <c r="CK34" s="26" t="str">
        <f t="shared" si="78"/>
        <v/>
      </c>
      <c r="CL34" s="26" t="str">
        <f t="shared" si="79"/>
        <v/>
      </c>
      <c r="CM34" s="26" t="str">
        <f t="shared" si="80"/>
        <v/>
      </c>
      <c r="CN34" s="26" t="str">
        <f t="shared" si="81"/>
        <v/>
      </c>
      <c r="CO34" s="26" t="str">
        <f t="shared" si="82"/>
        <v/>
      </c>
      <c r="CP34" s="26" t="str">
        <f t="shared" si="83"/>
        <v/>
      </c>
      <c r="CQ34" s="26" t="str">
        <f t="shared" si="84"/>
        <v/>
      </c>
      <c r="CR34" s="26" t="str">
        <f t="shared" si="85"/>
        <v/>
      </c>
      <c r="CS34" s="26" t="str">
        <f t="shared" si="86"/>
        <v/>
      </c>
      <c r="CT34" s="26" t="str">
        <f t="shared" si="87"/>
        <v/>
      </c>
      <c r="CU34" s="26" t="str">
        <f t="shared" si="88"/>
        <v/>
      </c>
      <c r="CV34" s="26" t="str">
        <f t="shared" si="89"/>
        <v/>
      </c>
      <c r="CW34" s="26" t="str">
        <f t="shared" si="90"/>
        <v/>
      </c>
      <c r="CX34" s="26" t="str">
        <f t="shared" si="91"/>
        <v/>
      </c>
      <c r="CY34" s="26" t="str">
        <f t="shared" si="92"/>
        <v/>
      </c>
      <c r="CZ34" s="26" t="str">
        <f t="shared" si="93"/>
        <v/>
      </c>
      <c r="DA34" s="26" t="str">
        <f t="shared" si="94"/>
        <v/>
      </c>
      <c r="DB34" s="26" t="str">
        <f t="shared" si="95"/>
        <v/>
      </c>
      <c r="DC34" s="26" t="str">
        <f t="shared" si="96"/>
        <v/>
      </c>
      <c r="DD34" s="26" t="str">
        <f t="shared" si="97"/>
        <v/>
      </c>
      <c r="DE34" s="26" t="str">
        <f t="shared" si="98"/>
        <v/>
      </c>
      <c r="DF34" s="26" t="str">
        <f t="shared" si="99"/>
        <v/>
      </c>
      <c r="DG34" s="26" t="str">
        <f t="shared" si="100"/>
        <v/>
      </c>
      <c r="DH34" s="26">
        <f t="shared" si="101"/>
        <v>5</v>
      </c>
      <c r="DI34" s="26">
        <f t="shared" si="48"/>
        <v>10</v>
      </c>
      <c r="DK34" s="26">
        <f t="shared" si="49"/>
        <v>8.6999999999999993</v>
      </c>
      <c r="DL34" s="26">
        <f t="shared" si="50"/>
        <v>0.87</v>
      </c>
    </row>
    <row r="35" spans="1:116" ht="14.6" x14ac:dyDescent="0.4">
      <c r="A35" s="451" t="s">
        <v>679</v>
      </c>
      <c r="B35" s="452"/>
      <c r="C35" s="452"/>
      <c r="D35" s="452"/>
      <c r="E35" s="453"/>
      <c r="F35" s="441">
        <v>1200</v>
      </c>
      <c r="G35" s="442"/>
      <c r="H35" s="443"/>
      <c r="I35" s="441">
        <v>400</v>
      </c>
      <c r="J35" s="442"/>
      <c r="K35" s="442"/>
      <c r="L35" s="37"/>
      <c r="M35" s="38"/>
      <c r="N35" s="38"/>
      <c r="O35" s="39"/>
      <c r="P35" s="37"/>
      <c r="Q35" s="38"/>
      <c r="R35" s="38"/>
      <c r="S35" s="39"/>
      <c r="T35" s="37" t="s">
        <v>1114</v>
      </c>
      <c r="U35" s="38" t="s">
        <v>1114</v>
      </c>
      <c r="V35" s="38"/>
      <c r="W35" s="39"/>
      <c r="X35" s="37"/>
      <c r="Y35" s="38"/>
      <c r="Z35" s="38"/>
      <c r="AA35" s="39"/>
      <c r="AB35" s="37"/>
      <c r="AC35" s="38"/>
      <c r="AD35" s="38"/>
      <c r="AE35" s="39"/>
      <c r="AF35" s="37"/>
      <c r="AG35" s="38"/>
      <c r="AH35" s="38"/>
      <c r="AI35" s="39"/>
      <c r="AJ35" s="37"/>
      <c r="AK35" s="38"/>
      <c r="AL35" s="38"/>
      <c r="AM35" s="39"/>
      <c r="AN35" s="37"/>
      <c r="AO35" s="38"/>
      <c r="AP35" s="38"/>
      <c r="AQ35" s="39"/>
      <c r="AR35" s="37"/>
      <c r="AS35" s="38"/>
      <c r="AT35" s="38"/>
      <c r="AU35" s="39"/>
      <c r="AV35" s="37"/>
      <c r="AW35" s="38"/>
      <c r="AX35" s="38"/>
      <c r="AY35" s="39"/>
      <c r="AZ35" s="37"/>
      <c r="BA35" s="38"/>
      <c r="BB35" s="38"/>
      <c r="BC35" s="39"/>
      <c r="BD35" s="37"/>
      <c r="BE35" s="38"/>
      <c r="BF35" s="38"/>
      <c r="BG35" s="39"/>
      <c r="BH35" s="478"/>
      <c r="BM35" s="26" t="str">
        <f t="shared" si="54"/>
        <v/>
      </c>
      <c r="BN35" s="26" t="str">
        <f t="shared" si="55"/>
        <v/>
      </c>
      <c r="BO35" s="26" t="str">
        <f t="shared" si="56"/>
        <v/>
      </c>
      <c r="BP35" s="26" t="str">
        <f t="shared" si="57"/>
        <v/>
      </c>
      <c r="BQ35" s="26" t="str">
        <f t="shared" si="58"/>
        <v/>
      </c>
      <c r="BR35" s="26" t="str">
        <f t="shared" si="59"/>
        <v/>
      </c>
      <c r="BS35" s="26" t="str">
        <f t="shared" si="60"/>
        <v/>
      </c>
      <c r="BT35" s="26" t="str">
        <f t="shared" si="61"/>
        <v/>
      </c>
      <c r="BU35" s="26">
        <f t="shared" si="62"/>
        <v>5</v>
      </c>
      <c r="BV35" s="26">
        <f t="shared" si="63"/>
        <v>5</v>
      </c>
      <c r="BW35" s="26" t="str">
        <f t="shared" si="64"/>
        <v/>
      </c>
      <c r="BX35" s="26" t="str">
        <f t="shared" si="65"/>
        <v/>
      </c>
      <c r="BY35" s="26" t="str">
        <f t="shared" si="66"/>
        <v/>
      </c>
      <c r="BZ35" s="26" t="str">
        <f t="shared" si="67"/>
        <v/>
      </c>
      <c r="CA35" s="26" t="str">
        <f t="shared" si="68"/>
        <v/>
      </c>
      <c r="CB35" s="26" t="str">
        <f t="shared" si="69"/>
        <v/>
      </c>
      <c r="CC35" s="26" t="str">
        <f t="shared" si="70"/>
        <v/>
      </c>
      <c r="CD35" s="26" t="str">
        <f t="shared" si="71"/>
        <v/>
      </c>
      <c r="CE35" s="26" t="str">
        <f t="shared" si="72"/>
        <v/>
      </c>
      <c r="CF35" s="26" t="str">
        <f t="shared" si="73"/>
        <v/>
      </c>
      <c r="CG35" s="26" t="str">
        <f t="shared" si="74"/>
        <v/>
      </c>
      <c r="CH35" s="26" t="str">
        <f t="shared" si="75"/>
        <v/>
      </c>
      <c r="CI35" s="26" t="str">
        <f t="shared" si="76"/>
        <v/>
      </c>
      <c r="CJ35" s="26" t="str">
        <f t="shared" si="77"/>
        <v/>
      </c>
      <c r="CK35" s="26" t="str">
        <f t="shared" si="78"/>
        <v/>
      </c>
      <c r="CL35" s="26" t="str">
        <f t="shared" si="79"/>
        <v/>
      </c>
      <c r="CM35" s="26" t="str">
        <f t="shared" si="80"/>
        <v/>
      </c>
      <c r="CN35" s="26" t="str">
        <f t="shared" si="81"/>
        <v/>
      </c>
      <c r="CO35" s="26" t="str">
        <f t="shared" si="82"/>
        <v/>
      </c>
      <c r="CP35" s="26" t="str">
        <f t="shared" si="83"/>
        <v/>
      </c>
      <c r="CQ35" s="26" t="str">
        <f t="shared" si="84"/>
        <v/>
      </c>
      <c r="CR35" s="26" t="str">
        <f t="shared" si="85"/>
        <v/>
      </c>
      <c r="CS35" s="26" t="str">
        <f t="shared" si="86"/>
        <v/>
      </c>
      <c r="CT35" s="26" t="str">
        <f t="shared" si="87"/>
        <v/>
      </c>
      <c r="CU35" s="26" t="str">
        <f t="shared" si="88"/>
        <v/>
      </c>
      <c r="CV35" s="26" t="str">
        <f t="shared" si="89"/>
        <v/>
      </c>
      <c r="CW35" s="26" t="str">
        <f t="shared" si="90"/>
        <v/>
      </c>
      <c r="CX35" s="26" t="str">
        <f t="shared" si="91"/>
        <v/>
      </c>
      <c r="CY35" s="26" t="str">
        <f t="shared" si="92"/>
        <v/>
      </c>
      <c r="CZ35" s="26" t="str">
        <f t="shared" si="93"/>
        <v/>
      </c>
      <c r="DA35" s="26" t="str">
        <f t="shared" si="94"/>
        <v/>
      </c>
      <c r="DB35" s="26" t="str">
        <f t="shared" si="95"/>
        <v/>
      </c>
      <c r="DC35" s="26" t="str">
        <f t="shared" si="96"/>
        <v/>
      </c>
      <c r="DD35" s="26" t="str">
        <f t="shared" si="97"/>
        <v/>
      </c>
      <c r="DE35" s="26" t="str">
        <f t="shared" si="98"/>
        <v/>
      </c>
      <c r="DF35" s="26" t="str">
        <f t="shared" si="99"/>
        <v/>
      </c>
      <c r="DG35" s="26" t="str">
        <f t="shared" si="100"/>
        <v/>
      </c>
      <c r="DH35" s="26" t="str">
        <f t="shared" si="101"/>
        <v/>
      </c>
      <c r="DI35" s="26">
        <f t="shared" si="48"/>
        <v>10</v>
      </c>
      <c r="DK35" s="26">
        <f t="shared" si="49"/>
        <v>3</v>
      </c>
      <c r="DL35" s="26">
        <f t="shared" si="50"/>
        <v>0.3</v>
      </c>
    </row>
    <row r="36" spans="1:116" ht="14.6" x14ac:dyDescent="0.4">
      <c r="A36" s="451" t="s">
        <v>701</v>
      </c>
      <c r="B36" s="452"/>
      <c r="C36" s="452"/>
      <c r="D36" s="452"/>
      <c r="E36" s="453"/>
      <c r="F36" s="441">
        <v>8700</v>
      </c>
      <c r="G36" s="442"/>
      <c r="H36" s="443"/>
      <c r="I36" s="441">
        <v>150</v>
      </c>
      <c r="J36" s="442"/>
      <c r="K36" s="442"/>
      <c r="L36" s="37"/>
      <c r="M36" s="38"/>
      <c r="N36" s="38"/>
      <c r="O36" s="39"/>
      <c r="P36" s="37" t="s">
        <v>1114</v>
      </c>
      <c r="Q36" s="38" t="s">
        <v>1114</v>
      </c>
      <c r="R36" s="38" t="s">
        <v>1114</v>
      </c>
      <c r="S36" s="39" t="s">
        <v>1114</v>
      </c>
      <c r="T36" s="37" t="s">
        <v>1114</v>
      </c>
      <c r="U36" s="38" t="s">
        <v>1114</v>
      </c>
      <c r="V36" s="38" t="s">
        <v>1114</v>
      </c>
      <c r="W36" s="39" t="s">
        <v>1114</v>
      </c>
      <c r="X36" s="37" t="s">
        <v>1114</v>
      </c>
      <c r="Y36" s="38" t="s">
        <v>1114</v>
      </c>
      <c r="Z36" s="38" t="s">
        <v>1114</v>
      </c>
      <c r="AA36" s="39" t="s">
        <v>1114</v>
      </c>
      <c r="AB36" s="37" t="s">
        <v>1114</v>
      </c>
      <c r="AC36" s="38" t="s">
        <v>1114</v>
      </c>
      <c r="AD36" s="38" t="s">
        <v>1114</v>
      </c>
      <c r="AE36" s="39" t="s">
        <v>1114</v>
      </c>
      <c r="AF36" s="37"/>
      <c r="AG36" s="38"/>
      <c r="AH36" s="38"/>
      <c r="AI36" s="39"/>
      <c r="AJ36" s="37"/>
      <c r="AK36" s="38"/>
      <c r="AL36" s="38"/>
      <c r="AM36" s="39"/>
      <c r="AN36" s="37"/>
      <c r="AO36" s="38"/>
      <c r="AP36" s="38"/>
      <c r="AQ36" s="39"/>
      <c r="AR36" s="37"/>
      <c r="AS36" s="38"/>
      <c r="AT36" s="38"/>
      <c r="AU36" s="39"/>
      <c r="AV36" s="37"/>
      <c r="AW36" s="38"/>
      <c r="AX36" s="38"/>
      <c r="AY36" s="39"/>
      <c r="AZ36" s="37"/>
      <c r="BA36" s="38"/>
      <c r="BB36" s="38"/>
      <c r="BC36" s="39"/>
      <c r="BD36" s="37"/>
      <c r="BE36" s="38"/>
      <c r="BF36" s="38"/>
      <c r="BG36" s="39"/>
      <c r="BH36" s="478"/>
      <c r="BM36" s="26" t="str">
        <f t="shared" si="54"/>
        <v/>
      </c>
      <c r="BN36" s="26" t="str">
        <f t="shared" si="55"/>
        <v/>
      </c>
      <c r="BO36" s="26" t="str">
        <f t="shared" si="56"/>
        <v/>
      </c>
      <c r="BP36" s="26" t="str">
        <f t="shared" si="57"/>
        <v/>
      </c>
      <c r="BQ36" s="26">
        <f t="shared" si="58"/>
        <v>5</v>
      </c>
      <c r="BR36" s="26">
        <f t="shared" si="59"/>
        <v>5</v>
      </c>
      <c r="BS36" s="26">
        <f t="shared" si="60"/>
        <v>5</v>
      </c>
      <c r="BT36" s="26">
        <f t="shared" si="61"/>
        <v>5</v>
      </c>
      <c r="BU36" s="26">
        <f t="shared" si="62"/>
        <v>5</v>
      </c>
      <c r="BV36" s="26">
        <f t="shared" si="63"/>
        <v>5</v>
      </c>
      <c r="BW36" s="26">
        <f t="shared" si="64"/>
        <v>5</v>
      </c>
      <c r="BX36" s="26">
        <f t="shared" si="65"/>
        <v>5</v>
      </c>
      <c r="BY36" s="26">
        <f t="shared" si="66"/>
        <v>5</v>
      </c>
      <c r="BZ36" s="26">
        <f t="shared" si="67"/>
        <v>5</v>
      </c>
      <c r="CA36" s="26">
        <f t="shared" si="68"/>
        <v>5</v>
      </c>
      <c r="CB36" s="26">
        <f t="shared" si="69"/>
        <v>5</v>
      </c>
      <c r="CC36" s="26">
        <f t="shared" si="70"/>
        <v>5</v>
      </c>
      <c r="CD36" s="26">
        <f t="shared" si="71"/>
        <v>5</v>
      </c>
      <c r="CE36" s="26">
        <f t="shared" si="72"/>
        <v>5</v>
      </c>
      <c r="CF36" s="26">
        <f t="shared" si="73"/>
        <v>5</v>
      </c>
      <c r="CG36" s="26" t="str">
        <f t="shared" si="74"/>
        <v/>
      </c>
      <c r="CH36" s="26" t="str">
        <f t="shared" si="75"/>
        <v/>
      </c>
      <c r="CI36" s="26" t="str">
        <f t="shared" si="76"/>
        <v/>
      </c>
      <c r="CJ36" s="26" t="str">
        <f t="shared" si="77"/>
        <v/>
      </c>
      <c r="CK36" s="26" t="str">
        <f t="shared" si="78"/>
        <v/>
      </c>
      <c r="CL36" s="26" t="str">
        <f t="shared" si="79"/>
        <v/>
      </c>
      <c r="CM36" s="26" t="str">
        <f t="shared" si="80"/>
        <v/>
      </c>
      <c r="CN36" s="26" t="str">
        <f t="shared" si="81"/>
        <v/>
      </c>
      <c r="CO36" s="26" t="str">
        <f t="shared" si="82"/>
        <v/>
      </c>
      <c r="CP36" s="26" t="str">
        <f t="shared" si="83"/>
        <v/>
      </c>
      <c r="CQ36" s="26" t="str">
        <f t="shared" si="84"/>
        <v/>
      </c>
      <c r="CR36" s="26" t="str">
        <f t="shared" si="85"/>
        <v/>
      </c>
      <c r="CS36" s="26" t="str">
        <f t="shared" si="86"/>
        <v/>
      </c>
      <c r="CT36" s="26" t="str">
        <f t="shared" si="87"/>
        <v/>
      </c>
      <c r="CU36" s="26" t="str">
        <f t="shared" si="88"/>
        <v/>
      </c>
      <c r="CV36" s="26" t="str">
        <f t="shared" si="89"/>
        <v/>
      </c>
      <c r="CW36" s="26" t="str">
        <f t="shared" si="90"/>
        <v/>
      </c>
      <c r="CX36" s="26" t="str">
        <f t="shared" si="91"/>
        <v/>
      </c>
      <c r="CY36" s="26" t="str">
        <f t="shared" si="92"/>
        <v/>
      </c>
      <c r="CZ36" s="26" t="str">
        <f t="shared" si="93"/>
        <v/>
      </c>
      <c r="DA36" s="26" t="str">
        <f t="shared" si="94"/>
        <v/>
      </c>
      <c r="DB36" s="26" t="str">
        <f t="shared" si="95"/>
        <v/>
      </c>
      <c r="DC36" s="26" t="str">
        <f t="shared" si="96"/>
        <v/>
      </c>
      <c r="DD36" s="26" t="str">
        <f t="shared" si="97"/>
        <v/>
      </c>
      <c r="DE36" s="26" t="str">
        <f t="shared" si="98"/>
        <v/>
      </c>
      <c r="DF36" s="26" t="str">
        <f t="shared" si="99"/>
        <v/>
      </c>
      <c r="DG36" s="26" t="str">
        <f t="shared" si="100"/>
        <v/>
      </c>
      <c r="DH36" s="26" t="str">
        <f t="shared" si="101"/>
        <v/>
      </c>
      <c r="DI36" s="26">
        <f t="shared" si="48"/>
        <v>80</v>
      </c>
      <c r="DK36" s="26">
        <f t="shared" si="49"/>
        <v>58</v>
      </c>
      <c r="DL36" s="26">
        <f t="shared" si="50"/>
        <v>0.73</v>
      </c>
    </row>
    <row r="37" spans="1:116" ht="14.6" x14ac:dyDescent="0.4">
      <c r="A37" s="451" t="s">
        <v>680</v>
      </c>
      <c r="B37" s="452"/>
      <c r="C37" s="452"/>
      <c r="D37" s="452"/>
      <c r="E37" s="453"/>
      <c r="F37" s="441">
        <v>150</v>
      </c>
      <c r="G37" s="442"/>
      <c r="H37" s="443"/>
      <c r="I37" s="441">
        <v>50</v>
      </c>
      <c r="J37" s="442"/>
      <c r="K37" s="442"/>
      <c r="L37" s="37" t="s">
        <v>1114</v>
      </c>
      <c r="M37" s="38"/>
      <c r="N37" s="38"/>
      <c r="O37" s="39"/>
      <c r="P37" s="37" t="s">
        <v>1114</v>
      </c>
      <c r="Q37" s="38"/>
      <c r="R37" s="38"/>
      <c r="S37" s="39"/>
      <c r="T37" s="37" t="s">
        <v>1114</v>
      </c>
      <c r="U37" s="38"/>
      <c r="V37" s="38"/>
      <c r="W37" s="39"/>
      <c r="X37" s="37" t="s">
        <v>1114</v>
      </c>
      <c r="Y37" s="38"/>
      <c r="Z37" s="38"/>
      <c r="AA37" s="39"/>
      <c r="AB37" s="37" t="s">
        <v>1114</v>
      </c>
      <c r="AC37" s="38"/>
      <c r="AD37" s="38"/>
      <c r="AE37" s="39"/>
      <c r="AF37" s="37" t="s">
        <v>1114</v>
      </c>
      <c r="AG37" s="38"/>
      <c r="AH37" s="38"/>
      <c r="AI37" s="39"/>
      <c r="AJ37" s="37" t="s">
        <v>1114</v>
      </c>
      <c r="AK37" s="38"/>
      <c r="AL37" s="38"/>
      <c r="AM37" s="39"/>
      <c r="AN37" s="37" t="s">
        <v>1114</v>
      </c>
      <c r="AO37" s="38"/>
      <c r="AP37" s="38"/>
      <c r="AQ37" s="39"/>
      <c r="AR37" s="37" t="s">
        <v>1114</v>
      </c>
      <c r="AS37" s="38"/>
      <c r="AT37" s="38"/>
      <c r="AU37" s="39"/>
      <c r="AV37" s="37" t="s">
        <v>1114</v>
      </c>
      <c r="AW37" s="38"/>
      <c r="AX37" s="38"/>
      <c r="AY37" s="39"/>
      <c r="AZ37" s="37" t="s">
        <v>1114</v>
      </c>
      <c r="BA37" s="38"/>
      <c r="BB37" s="38"/>
      <c r="BC37" s="39"/>
      <c r="BD37" s="37" t="s">
        <v>1114</v>
      </c>
      <c r="BE37" s="38"/>
      <c r="BF37" s="38"/>
      <c r="BG37" s="39"/>
      <c r="BH37" s="478"/>
      <c r="BM37" s="26">
        <f t="shared" si="54"/>
        <v>5</v>
      </c>
      <c r="BN37" s="26" t="str">
        <f t="shared" si="55"/>
        <v/>
      </c>
      <c r="BO37" s="26" t="str">
        <f t="shared" si="56"/>
        <v/>
      </c>
      <c r="BP37" s="26" t="str">
        <f t="shared" si="57"/>
        <v/>
      </c>
      <c r="BQ37" s="26">
        <f t="shared" si="58"/>
        <v>5</v>
      </c>
      <c r="BR37" s="26" t="str">
        <f t="shared" si="59"/>
        <v/>
      </c>
      <c r="BS37" s="26" t="str">
        <f t="shared" si="60"/>
        <v/>
      </c>
      <c r="BT37" s="26" t="str">
        <f t="shared" si="61"/>
        <v/>
      </c>
      <c r="BU37" s="26">
        <f t="shared" si="62"/>
        <v>5</v>
      </c>
      <c r="BV37" s="26" t="str">
        <f t="shared" si="63"/>
        <v/>
      </c>
      <c r="BW37" s="26" t="str">
        <f t="shared" si="64"/>
        <v/>
      </c>
      <c r="BX37" s="26" t="str">
        <f t="shared" si="65"/>
        <v/>
      </c>
      <c r="BY37" s="26">
        <f t="shared" si="66"/>
        <v>5</v>
      </c>
      <c r="BZ37" s="26" t="str">
        <f t="shared" si="67"/>
        <v/>
      </c>
      <c r="CA37" s="26" t="str">
        <f t="shared" si="68"/>
        <v/>
      </c>
      <c r="CB37" s="26" t="str">
        <f t="shared" si="69"/>
        <v/>
      </c>
      <c r="CC37" s="26">
        <f t="shared" si="70"/>
        <v>5</v>
      </c>
      <c r="CD37" s="26" t="str">
        <f t="shared" si="71"/>
        <v/>
      </c>
      <c r="CE37" s="26" t="str">
        <f t="shared" si="72"/>
        <v/>
      </c>
      <c r="CF37" s="26" t="str">
        <f t="shared" si="73"/>
        <v/>
      </c>
      <c r="CG37" s="26">
        <f t="shared" si="74"/>
        <v>5</v>
      </c>
      <c r="CH37" s="26" t="str">
        <f t="shared" si="75"/>
        <v/>
      </c>
      <c r="CI37" s="26" t="str">
        <f t="shared" si="76"/>
        <v/>
      </c>
      <c r="CJ37" s="26" t="str">
        <f t="shared" si="77"/>
        <v/>
      </c>
      <c r="CK37" s="26">
        <f t="shared" si="78"/>
        <v>5</v>
      </c>
      <c r="CL37" s="26" t="str">
        <f t="shared" si="79"/>
        <v/>
      </c>
      <c r="CM37" s="26" t="str">
        <f t="shared" si="80"/>
        <v/>
      </c>
      <c r="CN37" s="26" t="str">
        <f t="shared" si="81"/>
        <v/>
      </c>
      <c r="CO37" s="26">
        <f t="shared" si="82"/>
        <v>5</v>
      </c>
      <c r="CP37" s="26" t="str">
        <f t="shared" si="83"/>
        <v/>
      </c>
      <c r="CQ37" s="26" t="str">
        <f t="shared" si="84"/>
        <v/>
      </c>
      <c r="CR37" s="26" t="str">
        <f t="shared" si="85"/>
        <v/>
      </c>
      <c r="CS37" s="26">
        <f t="shared" si="86"/>
        <v>5</v>
      </c>
      <c r="CT37" s="26" t="str">
        <f t="shared" si="87"/>
        <v/>
      </c>
      <c r="CU37" s="26" t="str">
        <f t="shared" si="88"/>
        <v/>
      </c>
      <c r="CV37" s="26" t="str">
        <f t="shared" si="89"/>
        <v/>
      </c>
      <c r="CW37" s="26">
        <f t="shared" si="90"/>
        <v>5</v>
      </c>
      <c r="CX37" s="26" t="str">
        <f t="shared" si="91"/>
        <v/>
      </c>
      <c r="CY37" s="26" t="str">
        <f t="shared" si="92"/>
        <v/>
      </c>
      <c r="CZ37" s="26" t="str">
        <f t="shared" si="93"/>
        <v/>
      </c>
      <c r="DA37" s="26">
        <f t="shared" si="94"/>
        <v>5</v>
      </c>
      <c r="DB37" s="26" t="str">
        <f t="shared" si="95"/>
        <v/>
      </c>
      <c r="DC37" s="26" t="str">
        <f t="shared" si="96"/>
        <v/>
      </c>
      <c r="DD37" s="26" t="str">
        <f t="shared" si="97"/>
        <v/>
      </c>
      <c r="DE37" s="26">
        <f t="shared" si="98"/>
        <v>5</v>
      </c>
      <c r="DF37" s="26" t="str">
        <f t="shared" si="99"/>
        <v/>
      </c>
      <c r="DG37" s="26" t="str">
        <f t="shared" si="100"/>
        <v/>
      </c>
      <c r="DH37" s="26" t="str">
        <f t="shared" si="101"/>
        <v/>
      </c>
      <c r="DI37" s="26">
        <f t="shared" si="48"/>
        <v>60</v>
      </c>
      <c r="DK37" s="26">
        <f t="shared" si="49"/>
        <v>3</v>
      </c>
      <c r="DL37" s="26">
        <f t="shared" si="50"/>
        <v>0.05</v>
      </c>
    </row>
    <row r="38" spans="1:116" ht="14.6" x14ac:dyDescent="0.4">
      <c r="A38" s="451" t="s">
        <v>682</v>
      </c>
      <c r="B38" s="452"/>
      <c r="C38" s="452"/>
      <c r="D38" s="452"/>
      <c r="E38" s="453"/>
      <c r="F38" s="441">
        <v>200</v>
      </c>
      <c r="G38" s="442"/>
      <c r="H38" s="443"/>
      <c r="I38" s="441">
        <v>50</v>
      </c>
      <c r="J38" s="442"/>
      <c r="K38" s="442"/>
      <c r="L38" s="37"/>
      <c r="M38" s="38"/>
      <c r="N38" s="38"/>
      <c r="O38" s="39"/>
      <c r="P38" s="37"/>
      <c r="Q38" s="38"/>
      <c r="R38" s="38"/>
      <c r="S38" s="39"/>
      <c r="T38" s="37"/>
      <c r="U38" s="38"/>
      <c r="V38" s="38"/>
      <c r="W38" s="39"/>
      <c r="X38" s="37"/>
      <c r="Y38" s="38"/>
      <c r="Z38" s="38"/>
      <c r="AA38" s="39"/>
      <c r="AB38" s="37"/>
      <c r="AC38" s="38"/>
      <c r="AD38" s="38"/>
      <c r="AE38" s="39"/>
      <c r="AF38" s="37" t="s">
        <v>1114</v>
      </c>
      <c r="AG38" s="38" t="s">
        <v>1114</v>
      </c>
      <c r="AH38" s="38" t="s">
        <v>1114</v>
      </c>
      <c r="AI38" s="39" t="s">
        <v>1114</v>
      </c>
      <c r="AJ38" s="37"/>
      <c r="AK38" s="38"/>
      <c r="AL38" s="38"/>
      <c r="AM38" s="39"/>
      <c r="AN38" s="37"/>
      <c r="AO38" s="38"/>
      <c r="AP38" s="38"/>
      <c r="AQ38" s="39"/>
      <c r="AR38" s="37"/>
      <c r="AS38" s="38"/>
      <c r="AT38" s="38"/>
      <c r="AU38" s="39"/>
      <c r="AV38" s="37"/>
      <c r="AW38" s="38"/>
      <c r="AX38" s="38"/>
      <c r="AY38" s="39"/>
      <c r="AZ38" s="37"/>
      <c r="BA38" s="38"/>
      <c r="BB38" s="38"/>
      <c r="BC38" s="39"/>
      <c r="BD38" s="37"/>
      <c r="BE38" s="38"/>
      <c r="BF38" s="38"/>
      <c r="BG38" s="39"/>
      <c r="BH38" s="478"/>
      <c r="BM38" s="26" t="str">
        <f t="shared" si="54"/>
        <v/>
      </c>
      <c r="BN38" s="26" t="str">
        <f t="shared" si="55"/>
        <v/>
      </c>
      <c r="BO38" s="26" t="str">
        <f t="shared" si="56"/>
        <v/>
      </c>
      <c r="BP38" s="26" t="str">
        <f t="shared" si="57"/>
        <v/>
      </c>
      <c r="BQ38" s="26" t="str">
        <f t="shared" si="58"/>
        <v/>
      </c>
      <c r="BR38" s="26" t="str">
        <f t="shared" si="59"/>
        <v/>
      </c>
      <c r="BS38" s="26" t="str">
        <f t="shared" si="60"/>
        <v/>
      </c>
      <c r="BT38" s="26" t="str">
        <f t="shared" si="61"/>
        <v/>
      </c>
      <c r="BU38" s="26" t="str">
        <f t="shared" si="62"/>
        <v/>
      </c>
      <c r="BV38" s="26" t="str">
        <f t="shared" si="63"/>
        <v/>
      </c>
      <c r="BW38" s="26" t="str">
        <f t="shared" si="64"/>
        <v/>
      </c>
      <c r="BX38" s="26" t="str">
        <f t="shared" si="65"/>
        <v/>
      </c>
      <c r="BY38" s="26" t="str">
        <f t="shared" si="66"/>
        <v/>
      </c>
      <c r="BZ38" s="26" t="str">
        <f t="shared" si="67"/>
        <v/>
      </c>
      <c r="CA38" s="26" t="str">
        <f t="shared" si="68"/>
        <v/>
      </c>
      <c r="CB38" s="26" t="str">
        <f t="shared" si="69"/>
        <v/>
      </c>
      <c r="CC38" s="26" t="str">
        <f t="shared" si="70"/>
        <v/>
      </c>
      <c r="CD38" s="26" t="str">
        <f t="shared" si="71"/>
        <v/>
      </c>
      <c r="CE38" s="26" t="str">
        <f t="shared" si="72"/>
        <v/>
      </c>
      <c r="CF38" s="26" t="str">
        <f t="shared" si="73"/>
        <v/>
      </c>
      <c r="CG38" s="26">
        <f t="shared" si="74"/>
        <v>5</v>
      </c>
      <c r="CH38" s="26">
        <f t="shared" si="75"/>
        <v>5</v>
      </c>
      <c r="CI38" s="26">
        <f t="shared" si="76"/>
        <v>5</v>
      </c>
      <c r="CJ38" s="26">
        <f t="shared" si="77"/>
        <v>5</v>
      </c>
      <c r="CK38" s="26" t="str">
        <f t="shared" si="78"/>
        <v/>
      </c>
      <c r="CL38" s="26" t="str">
        <f t="shared" si="79"/>
        <v/>
      </c>
      <c r="CM38" s="26" t="str">
        <f t="shared" si="80"/>
        <v/>
      </c>
      <c r="CN38" s="26" t="str">
        <f t="shared" si="81"/>
        <v/>
      </c>
      <c r="CO38" s="26" t="str">
        <f t="shared" si="82"/>
        <v/>
      </c>
      <c r="CP38" s="26" t="str">
        <f t="shared" si="83"/>
        <v/>
      </c>
      <c r="CQ38" s="26" t="str">
        <f t="shared" si="84"/>
        <v/>
      </c>
      <c r="CR38" s="26" t="str">
        <f t="shared" si="85"/>
        <v/>
      </c>
      <c r="CS38" s="26" t="str">
        <f t="shared" si="86"/>
        <v/>
      </c>
      <c r="CT38" s="26" t="str">
        <f t="shared" si="87"/>
        <v/>
      </c>
      <c r="CU38" s="26" t="str">
        <f t="shared" si="88"/>
        <v/>
      </c>
      <c r="CV38" s="26" t="str">
        <f t="shared" si="89"/>
        <v/>
      </c>
      <c r="CW38" s="26" t="str">
        <f t="shared" si="90"/>
        <v/>
      </c>
      <c r="CX38" s="26" t="str">
        <f t="shared" si="91"/>
        <v/>
      </c>
      <c r="CY38" s="26" t="str">
        <f t="shared" si="92"/>
        <v/>
      </c>
      <c r="CZ38" s="26" t="str">
        <f t="shared" si="93"/>
        <v/>
      </c>
      <c r="DA38" s="26" t="str">
        <f t="shared" si="94"/>
        <v/>
      </c>
      <c r="DB38" s="26" t="str">
        <f t="shared" si="95"/>
        <v/>
      </c>
      <c r="DC38" s="26" t="str">
        <f t="shared" si="96"/>
        <v/>
      </c>
      <c r="DD38" s="26" t="str">
        <f t="shared" si="97"/>
        <v/>
      </c>
      <c r="DE38" s="26" t="str">
        <f t="shared" si="98"/>
        <v/>
      </c>
      <c r="DF38" s="26" t="str">
        <f t="shared" si="99"/>
        <v/>
      </c>
      <c r="DG38" s="26" t="str">
        <f t="shared" si="100"/>
        <v/>
      </c>
      <c r="DH38" s="26" t="str">
        <f t="shared" si="101"/>
        <v/>
      </c>
      <c r="DI38" s="26">
        <f t="shared" si="48"/>
        <v>20</v>
      </c>
      <c r="DK38" s="26">
        <f t="shared" si="49"/>
        <v>4</v>
      </c>
      <c r="DL38" s="26">
        <f t="shared" si="50"/>
        <v>0.2</v>
      </c>
    </row>
    <row r="39" spans="1:116" ht="14.6" x14ac:dyDescent="0.4">
      <c r="A39" s="451" t="s">
        <v>683</v>
      </c>
      <c r="B39" s="452"/>
      <c r="C39" s="452"/>
      <c r="D39" s="452"/>
      <c r="E39" s="453"/>
      <c r="F39" s="441">
        <v>5</v>
      </c>
      <c r="G39" s="442"/>
      <c r="H39" s="443"/>
      <c r="I39" s="441">
        <v>5</v>
      </c>
      <c r="J39" s="442"/>
      <c r="K39" s="442"/>
      <c r="L39" s="37"/>
      <c r="M39" s="38"/>
      <c r="N39" s="38"/>
      <c r="O39" s="39"/>
      <c r="P39" s="37"/>
      <c r="Q39" s="38"/>
      <c r="R39" s="38"/>
      <c r="S39" s="39"/>
      <c r="T39" s="37"/>
      <c r="U39" s="38"/>
      <c r="V39" s="38"/>
      <c r="W39" s="39"/>
      <c r="X39" s="37"/>
      <c r="Y39" s="38"/>
      <c r="Z39" s="38"/>
      <c r="AA39" s="39"/>
      <c r="AB39" s="37"/>
      <c r="AC39" s="38"/>
      <c r="AD39" s="38"/>
      <c r="AE39" s="39"/>
      <c r="AF39" s="37"/>
      <c r="AG39" s="38"/>
      <c r="AH39" s="38"/>
      <c r="AI39" s="39"/>
      <c r="AJ39" s="37"/>
      <c r="AK39" s="38"/>
      <c r="AL39" s="38" t="s">
        <v>1114</v>
      </c>
      <c r="AM39" s="39"/>
      <c r="AN39" s="37"/>
      <c r="AO39" s="38"/>
      <c r="AP39" s="38"/>
      <c r="AQ39" s="39"/>
      <c r="AR39" s="37"/>
      <c r="AS39" s="38"/>
      <c r="AT39" s="38"/>
      <c r="AU39" s="39"/>
      <c r="AV39" s="37"/>
      <c r="AW39" s="38"/>
      <c r="AX39" s="38"/>
      <c r="AY39" s="39"/>
      <c r="AZ39" s="37"/>
      <c r="BA39" s="38"/>
      <c r="BB39" s="38"/>
      <c r="BC39" s="39"/>
      <c r="BD39" s="37"/>
      <c r="BE39" s="38"/>
      <c r="BF39" s="38"/>
      <c r="BG39" s="39"/>
      <c r="BH39" s="478"/>
      <c r="BM39" s="26" t="str">
        <f t="shared" si="54"/>
        <v/>
      </c>
      <c r="BN39" s="26" t="str">
        <f t="shared" si="55"/>
        <v/>
      </c>
      <c r="BO39" s="26" t="str">
        <f t="shared" si="56"/>
        <v/>
      </c>
      <c r="BP39" s="26" t="str">
        <f t="shared" si="57"/>
        <v/>
      </c>
      <c r="BQ39" s="26" t="str">
        <f t="shared" si="58"/>
        <v/>
      </c>
      <c r="BR39" s="26" t="str">
        <f t="shared" si="59"/>
        <v/>
      </c>
      <c r="BS39" s="26" t="str">
        <f t="shared" si="60"/>
        <v/>
      </c>
      <c r="BT39" s="26" t="str">
        <f t="shared" si="61"/>
        <v/>
      </c>
      <c r="BU39" s="26" t="str">
        <f t="shared" si="62"/>
        <v/>
      </c>
      <c r="BV39" s="26" t="str">
        <f t="shared" si="63"/>
        <v/>
      </c>
      <c r="BW39" s="26" t="str">
        <f t="shared" si="64"/>
        <v/>
      </c>
      <c r="BX39" s="26" t="str">
        <f t="shared" si="65"/>
        <v/>
      </c>
      <c r="BY39" s="26" t="str">
        <f t="shared" si="66"/>
        <v/>
      </c>
      <c r="BZ39" s="26" t="str">
        <f t="shared" si="67"/>
        <v/>
      </c>
      <c r="CA39" s="26" t="str">
        <f t="shared" si="68"/>
        <v/>
      </c>
      <c r="CB39" s="26" t="str">
        <f t="shared" si="69"/>
        <v/>
      </c>
      <c r="CC39" s="26" t="str">
        <f t="shared" si="70"/>
        <v/>
      </c>
      <c r="CD39" s="26" t="str">
        <f t="shared" si="71"/>
        <v/>
      </c>
      <c r="CE39" s="26" t="str">
        <f t="shared" si="72"/>
        <v/>
      </c>
      <c r="CF39" s="26" t="str">
        <f t="shared" si="73"/>
        <v/>
      </c>
      <c r="CG39" s="26" t="str">
        <f t="shared" si="74"/>
        <v/>
      </c>
      <c r="CH39" s="26" t="str">
        <f t="shared" si="75"/>
        <v/>
      </c>
      <c r="CI39" s="26" t="str">
        <f t="shared" si="76"/>
        <v/>
      </c>
      <c r="CJ39" s="26" t="str">
        <f t="shared" si="77"/>
        <v/>
      </c>
      <c r="CK39" s="26" t="str">
        <f t="shared" si="78"/>
        <v/>
      </c>
      <c r="CL39" s="26" t="str">
        <f t="shared" si="79"/>
        <v/>
      </c>
      <c r="CM39" s="26">
        <f t="shared" si="80"/>
        <v>5</v>
      </c>
      <c r="CN39" s="26" t="str">
        <f t="shared" si="81"/>
        <v/>
      </c>
      <c r="CO39" s="26" t="str">
        <f t="shared" si="82"/>
        <v/>
      </c>
      <c r="CP39" s="26" t="str">
        <f t="shared" si="83"/>
        <v/>
      </c>
      <c r="CQ39" s="26" t="str">
        <f t="shared" si="84"/>
        <v/>
      </c>
      <c r="CR39" s="26" t="str">
        <f t="shared" si="85"/>
        <v/>
      </c>
      <c r="CS39" s="26" t="str">
        <f t="shared" si="86"/>
        <v/>
      </c>
      <c r="CT39" s="26" t="str">
        <f t="shared" si="87"/>
        <v/>
      </c>
      <c r="CU39" s="26" t="str">
        <f t="shared" si="88"/>
        <v/>
      </c>
      <c r="CV39" s="26" t="str">
        <f t="shared" si="89"/>
        <v/>
      </c>
      <c r="CW39" s="26" t="str">
        <f t="shared" si="90"/>
        <v/>
      </c>
      <c r="CX39" s="26" t="str">
        <f t="shared" si="91"/>
        <v/>
      </c>
      <c r="CY39" s="26" t="str">
        <f t="shared" si="92"/>
        <v/>
      </c>
      <c r="CZ39" s="26" t="str">
        <f t="shared" si="93"/>
        <v/>
      </c>
      <c r="DA39" s="26" t="str">
        <f t="shared" si="94"/>
        <v/>
      </c>
      <c r="DB39" s="26" t="str">
        <f t="shared" si="95"/>
        <v/>
      </c>
      <c r="DC39" s="26" t="str">
        <f t="shared" si="96"/>
        <v/>
      </c>
      <c r="DD39" s="26" t="str">
        <f t="shared" si="97"/>
        <v/>
      </c>
      <c r="DE39" s="26" t="str">
        <f t="shared" si="98"/>
        <v/>
      </c>
      <c r="DF39" s="26" t="str">
        <f t="shared" si="99"/>
        <v/>
      </c>
      <c r="DG39" s="26" t="str">
        <f t="shared" si="100"/>
        <v/>
      </c>
      <c r="DH39" s="26" t="str">
        <f t="shared" si="101"/>
        <v/>
      </c>
      <c r="DI39" s="26">
        <f t="shared" si="48"/>
        <v>5</v>
      </c>
      <c r="DK39" s="26">
        <f t="shared" si="49"/>
        <v>1</v>
      </c>
      <c r="DL39" s="26">
        <f t="shared" si="50"/>
        <v>0.2</v>
      </c>
    </row>
    <row r="40" spans="1:116" ht="14.6" x14ac:dyDescent="0.4">
      <c r="A40" s="454" t="s">
        <v>684</v>
      </c>
      <c r="B40" s="455"/>
      <c r="C40" s="455"/>
      <c r="D40" s="455"/>
      <c r="E40" s="456"/>
      <c r="F40" s="464"/>
      <c r="G40" s="465"/>
      <c r="H40" s="466"/>
      <c r="I40" s="464"/>
      <c r="J40" s="465"/>
      <c r="K40" s="465"/>
      <c r="L40" s="37"/>
      <c r="M40" s="38"/>
      <c r="N40" s="38"/>
      <c r="O40" s="39"/>
      <c r="P40" s="37"/>
      <c r="Q40" s="38"/>
      <c r="R40" s="38"/>
      <c r="S40" s="39"/>
      <c r="T40" s="37"/>
      <c r="U40" s="38"/>
      <c r="V40" s="38"/>
      <c r="W40" s="39"/>
      <c r="X40" s="37"/>
      <c r="Y40" s="38"/>
      <c r="Z40" s="38"/>
      <c r="AA40" s="39"/>
      <c r="AB40" s="37"/>
      <c r="AC40" s="38"/>
      <c r="AD40" s="38"/>
      <c r="AE40" s="39"/>
      <c r="AF40" s="37"/>
      <c r="AG40" s="38"/>
      <c r="AH40" s="38"/>
      <c r="AI40" s="39"/>
      <c r="AJ40" s="37"/>
      <c r="AK40" s="38"/>
      <c r="AL40" s="38"/>
      <c r="AM40" s="39"/>
      <c r="AN40" s="37"/>
      <c r="AO40" s="38"/>
      <c r="AP40" s="38"/>
      <c r="AQ40" s="39"/>
      <c r="AR40" s="37"/>
      <c r="AS40" s="38"/>
      <c r="AT40" s="38"/>
      <c r="AU40" s="39"/>
      <c r="AV40" s="37"/>
      <c r="AW40" s="38"/>
      <c r="AX40" s="38"/>
      <c r="AY40" s="39"/>
      <c r="AZ40" s="37"/>
      <c r="BA40" s="38"/>
      <c r="BB40" s="38"/>
      <c r="BC40" s="39"/>
      <c r="BD40" s="37"/>
      <c r="BE40" s="38"/>
      <c r="BF40" s="38"/>
      <c r="BG40" s="39"/>
      <c r="BH40" s="478"/>
      <c r="BM40" s="26" t="str">
        <f t="shared" si="54"/>
        <v/>
      </c>
      <c r="BN40" s="26" t="str">
        <f t="shared" si="55"/>
        <v/>
      </c>
      <c r="BO40" s="26" t="str">
        <f t="shared" si="56"/>
        <v/>
      </c>
      <c r="BP40" s="26" t="str">
        <f t="shared" si="57"/>
        <v/>
      </c>
      <c r="BQ40" s="26" t="str">
        <f t="shared" si="58"/>
        <v/>
      </c>
      <c r="BR40" s="26" t="str">
        <f t="shared" si="59"/>
        <v/>
      </c>
      <c r="BS40" s="26" t="str">
        <f t="shared" si="60"/>
        <v/>
      </c>
      <c r="BT40" s="26" t="str">
        <f t="shared" si="61"/>
        <v/>
      </c>
      <c r="BU40" s="26" t="str">
        <f t="shared" si="62"/>
        <v/>
      </c>
      <c r="BV40" s="26" t="str">
        <f t="shared" si="63"/>
        <v/>
      </c>
      <c r="BW40" s="26" t="str">
        <f t="shared" si="64"/>
        <v/>
      </c>
      <c r="BX40" s="26" t="str">
        <f t="shared" si="65"/>
        <v/>
      </c>
      <c r="BY40" s="26" t="str">
        <f t="shared" si="66"/>
        <v/>
      </c>
      <c r="BZ40" s="26" t="str">
        <f t="shared" si="67"/>
        <v/>
      </c>
      <c r="CA40" s="26" t="str">
        <f t="shared" si="68"/>
        <v/>
      </c>
      <c r="CB40" s="26" t="str">
        <f t="shared" si="69"/>
        <v/>
      </c>
      <c r="CC40" s="26" t="str">
        <f t="shared" si="70"/>
        <v/>
      </c>
      <c r="CD40" s="26" t="str">
        <f t="shared" si="71"/>
        <v/>
      </c>
      <c r="CE40" s="26" t="str">
        <f t="shared" si="72"/>
        <v/>
      </c>
      <c r="CF40" s="26" t="str">
        <f t="shared" si="73"/>
        <v/>
      </c>
      <c r="CG40" s="26" t="str">
        <f t="shared" si="74"/>
        <v/>
      </c>
      <c r="CH40" s="26" t="str">
        <f t="shared" si="75"/>
        <v/>
      </c>
      <c r="CI40" s="26" t="str">
        <f t="shared" si="76"/>
        <v/>
      </c>
      <c r="CJ40" s="26" t="str">
        <f t="shared" si="77"/>
        <v/>
      </c>
      <c r="CK40" s="26" t="str">
        <f t="shared" si="78"/>
        <v/>
      </c>
      <c r="CL40" s="26" t="str">
        <f t="shared" si="79"/>
        <v/>
      </c>
      <c r="CM40" s="26" t="str">
        <f t="shared" si="80"/>
        <v/>
      </c>
      <c r="CN40" s="26" t="str">
        <f t="shared" si="81"/>
        <v/>
      </c>
      <c r="CO40" s="26" t="str">
        <f t="shared" si="82"/>
        <v/>
      </c>
      <c r="CP40" s="26" t="str">
        <f t="shared" si="83"/>
        <v/>
      </c>
      <c r="CQ40" s="26" t="str">
        <f t="shared" si="84"/>
        <v/>
      </c>
      <c r="CR40" s="26" t="str">
        <f t="shared" si="85"/>
        <v/>
      </c>
      <c r="CS40" s="26" t="str">
        <f t="shared" si="86"/>
        <v/>
      </c>
      <c r="CT40" s="26" t="str">
        <f t="shared" si="87"/>
        <v/>
      </c>
      <c r="CU40" s="26" t="str">
        <f t="shared" si="88"/>
        <v/>
      </c>
      <c r="CV40" s="26" t="str">
        <f t="shared" si="89"/>
        <v/>
      </c>
      <c r="CW40" s="26" t="str">
        <f t="shared" si="90"/>
        <v/>
      </c>
      <c r="CX40" s="26" t="str">
        <f t="shared" si="91"/>
        <v/>
      </c>
      <c r="CY40" s="26" t="str">
        <f t="shared" si="92"/>
        <v/>
      </c>
      <c r="CZ40" s="26" t="str">
        <f t="shared" si="93"/>
        <v/>
      </c>
      <c r="DA40" s="26" t="str">
        <f t="shared" si="94"/>
        <v/>
      </c>
      <c r="DB40" s="26" t="str">
        <f t="shared" si="95"/>
        <v/>
      </c>
      <c r="DC40" s="26" t="str">
        <f t="shared" si="96"/>
        <v/>
      </c>
      <c r="DD40" s="26" t="str">
        <f t="shared" si="97"/>
        <v/>
      </c>
      <c r="DE40" s="26" t="str">
        <f t="shared" si="98"/>
        <v/>
      </c>
      <c r="DF40" s="26" t="str">
        <f t="shared" si="99"/>
        <v/>
      </c>
      <c r="DG40" s="26" t="str">
        <f t="shared" si="100"/>
        <v/>
      </c>
      <c r="DH40" s="26" t="str">
        <f t="shared" si="101"/>
        <v/>
      </c>
      <c r="DI40" s="26">
        <f t="shared" si="48"/>
        <v>0</v>
      </c>
      <c r="DK40" s="26" t="e">
        <f t="shared" si="49"/>
        <v>#DIV/0!</v>
      </c>
      <c r="DL40" s="26" t="e">
        <f t="shared" si="50"/>
        <v>#DIV/0!</v>
      </c>
    </row>
    <row r="41" spans="1:116" ht="14.6" x14ac:dyDescent="0.4">
      <c r="A41" s="438" t="s">
        <v>921</v>
      </c>
      <c r="B41" s="439"/>
      <c r="C41" s="439"/>
      <c r="D41" s="439"/>
      <c r="E41" s="440"/>
      <c r="F41" s="441">
        <v>1500</v>
      </c>
      <c r="G41" s="442"/>
      <c r="H41" s="443"/>
      <c r="I41" s="441">
        <v>100</v>
      </c>
      <c r="J41" s="442"/>
      <c r="K41" s="442"/>
      <c r="L41" s="37"/>
      <c r="M41" s="38"/>
      <c r="N41" s="38"/>
      <c r="O41" s="39"/>
      <c r="P41" s="37"/>
      <c r="Q41" s="38"/>
      <c r="R41" s="38"/>
      <c r="S41" s="39"/>
      <c r="T41" s="37"/>
      <c r="U41" s="38"/>
      <c r="V41" s="38"/>
      <c r="W41" s="39"/>
      <c r="X41" s="37"/>
      <c r="Y41" s="38"/>
      <c r="Z41" s="38"/>
      <c r="AA41" s="39"/>
      <c r="AB41" s="37"/>
      <c r="AC41" s="38"/>
      <c r="AD41" s="38"/>
      <c r="AE41" s="39"/>
      <c r="AF41" s="37"/>
      <c r="AG41" s="38"/>
      <c r="AH41" s="38"/>
      <c r="AI41" s="39"/>
      <c r="AJ41" s="37"/>
      <c r="AK41" s="38"/>
      <c r="AL41" s="38"/>
      <c r="AM41" s="39"/>
      <c r="AN41" s="37" t="s">
        <v>1114</v>
      </c>
      <c r="AO41" s="38"/>
      <c r="AP41" s="38"/>
      <c r="AQ41" s="39"/>
      <c r="AR41" s="37" t="s">
        <v>1114</v>
      </c>
      <c r="AS41" s="38"/>
      <c r="AT41" s="38"/>
      <c r="AU41" s="39"/>
      <c r="AV41" s="37" t="s">
        <v>1114</v>
      </c>
      <c r="AW41" s="38"/>
      <c r="AX41" s="38"/>
      <c r="AY41" s="39"/>
      <c r="AZ41" s="37" t="s">
        <v>1114</v>
      </c>
      <c r="BA41" s="38"/>
      <c r="BB41" s="38"/>
      <c r="BC41" s="39"/>
      <c r="BD41" s="37" t="s">
        <v>1114</v>
      </c>
      <c r="BE41" s="38"/>
      <c r="BF41" s="38"/>
      <c r="BG41" s="39"/>
      <c r="BH41" s="478"/>
      <c r="BM41" s="26" t="str">
        <f t="shared" si="54"/>
        <v/>
      </c>
      <c r="BN41" s="26" t="str">
        <f t="shared" si="55"/>
        <v/>
      </c>
      <c r="BO41" s="26" t="str">
        <f t="shared" si="56"/>
        <v/>
      </c>
      <c r="BP41" s="26" t="str">
        <f t="shared" si="57"/>
        <v/>
      </c>
      <c r="BQ41" s="26" t="str">
        <f t="shared" si="58"/>
        <v/>
      </c>
      <c r="BR41" s="26" t="str">
        <f t="shared" si="59"/>
        <v/>
      </c>
      <c r="BS41" s="26" t="str">
        <f t="shared" si="60"/>
        <v/>
      </c>
      <c r="BT41" s="26" t="str">
        <f t="shared" si="61"/>
        <v/>
      </c>
      <c r="BU41" s="26" t="str">
        <f t="shared" si="62"/>
        <v/>
      </c>
      <c r="BV41" s="26" t="str">
        <f t="shared" si="63"/>
        <v/>
      </c>
      <c r="BW41" s="26" t="str">
        <f t="shared" si="64"/>
        <v/>
      </c>
      <c r="BX41" s="26" t="str">
        <f t="shared" si="65"/>
        <v/>
      </c>
      <c r="BY41" s="26" t="str">
        <f t="shared" si="66"/>
        <v/>
      </c>
      <c r="BZ41" s="26" t="str">
        <f t="shared" si="67"/>
        <v/>
      </c>
      <c r="CA41" s="26" t="str">
        <f t="shared" si="68"/>
        <v/>
      </c>
      <c r="CB41" s="26" t="str">
        <f t="shared" si="69"/>
        <v/>
      </c>
      <c r="CC41" s="26" t="str">
        <f t="shared" si="70"/>
        <v/>
      </c>
      <c r="CD41" s="26" t="str">
        <f t="shared" si="71"/>
        <v/>
      </c>
      <c r="CE41" s="26" t="str">
        <f t="shared" si="72"/>
        <v/>
      </c>
      <c r="CF41" s="26" t="str">
        <f t="shared" si="73"/>
        <v/>
      </c>
      <c r="CG41" s="26" t="str">
        <f t="shared" si="74"/>
        <v/>
      </c>
      <c r="CH41" s="26" t="str">
        <f t="shared" si="75"/>
        <v/>
      </c>
      <c r="CI41" s="26" t="str">
        <f t="shared" si="76"/>
        <v/>
      </c>
      <c r="CJ41" s="26" t="str">
        <f t="shared" si="77"/>
        <v/>
      </c>
      <c r="CK41" s="26" t="str">
        <f t="shared" si="78"/>
        <v/>
      </c>
      <c r="CL41" s="26" t="str">
        <f t="shared" si="79"/>
        <v/>
      </c>
      <c r="CM41" s="26" t="str">
        <f t="shared" si="80"/>
        <v/>
      </c>
      <c r="CN41" s="26" t="str">
        <f t="shared" si="81"/>
        <v/>
      </c>
      <c r="CO41" s="26">
        <f t="shared" si="82"/>
        <v>5</v>
      </c>
      <c r="CP41" s="26" t="str">
        <f t="shared" si="83"/>
        <v/>
      </c>
      <c r="CQ41" s="26" t="str">
        <f t="shared" si="84"/>
        <v/>
      </c>
      <c r="CR41" s="26" t="str">
        <f t="shared" si="85"/>
        <v/>
      </c>
      <c r="CS41" s="26">
        <f t="shared" si="86"/>
        <v>5</v>
      </c>
      <c r="CT41" s="26" t="str">
        <f t="shared" si="87"/>
        <v/>
      </c>
      <c r="CU41" s="26" t="str">
        <f t="shared" si="88"/>
        <v/>
      </c>
      <c r="CV41" s="26" t="str">
        <f t="shared" si="89"/>
        <v/>
      </c>
      <c r="CW41" s="26">
        <f t="shared" si="90"/>
        <v>5</v>
      </c>
      <c r="CX41" s="26" t="str">
        <f t="shared" si="91"/>
        <v/>
      </c>
      <c r="CY41" s="26" t="str">
        <f t="shared" si="92"/>
        <v/>
      </c>
      <c r="CZ41" s="26" t="str">
        <f t="shared" si="93"/>
        <v/>
      </c>
      <c r="DA41" s="26">
        <f t="shared" si="94"/>
        <v>5</v>
      </c>
      <c r="DB41" s="26" t="str">
        <f t="shared" si="95"/>
        <v/>
      </c>
      <c r="DC41" s="26" t="str">
        <f t="shared" si="96"/>
        <v/>
      </c>
      <c r="DD41" s="26" t="str">
        <f t="shared" si="97"/>
        <v/>
      </c>
      <c r="DE41" s="26">
        <f t="shared" si="98"/>
        <v>5</v>
      </c>
      <c r="DF41" s="26" t="str">
        <f t="shared" si="99"/>
        <v/>
      </c>
      <c r="DG41" s="26" t="str">
        <f t="shared" si="100"/>
        <v/>
      </c>
      <c r="DH41" s="26" t="str">
        <f t="shared" si="101"/>
        <v/>
      </c>
      <c r="DI41" s="26">
        <f t="shared" si="48"/>
        <v>25</v>
      </c>
      <c r="DJ41" s="26" t="str">
        <f t="shared" ref="DJ41" si="106">IF(OR(BI41="x",BI41= "X"),0.85,"")</f>
        <v/>
      </c>
      <c r="DK41" s="26">
        <f t="shared" si="49"/>
        <v>15</v>
      </c>
      <c r="DL41" s="26">
        <f t="shared" si="50"/>
        <v>0.6</v>
      </c>
    </row>
    <row r="42" spans="1:116" ht="14.6" x14ac:dyDescent="0.4">
      <c r="A42" s="438"/>
      <c r="B42" s="439"/>
      <c r="C42" s="439"/>
      <c r="D42" s="439"/>
      <c r="E42" s="440"/>
      <c r="F42" s="441"/>
      <c r="G42" s="442"/>
      <c r="H42" s="443"/>
      <c r="I42" s="441"/>
      <c r="J42" s="442"/>
      <c r="K42" s="442"/>
      <c r="L42" s="37"/>
      <c r="M42" s="38"/>
      <c r="N42" s="38"/>
      <c r="O42" s="39"/>
      <c r="P42" s="37"/>
      <c r="Q42" s="38"/>
      <c r="R42" s="38"/>
      <c r="S42" s="39"/>
      <c r="T42" s="37"/>
      <c r="U42" s="38"/>
      <c r="V42" s="38"/>
      <c r="W42" s="39"/>
      <c r="X42" s="37"/>
      <c r="Y42" s="38"/>
      <c r="Z42" s="38"/>
      <c r="AA42" s="39"/>
      <c r="AB42" s="37"/>
      <c r="AC42" s="38"/>
      <c r="AD42" s="38"/>
      <c r="AE42" s="39"/>
      <c r="AF42" s="37"/>
      <c r="AG42" s="38"/>
      <c r="AH42" s="38"/>
      <c r="AI42" s="39"/>
      <c r="AJ42" s="37"/>
      <c r="AK42" s="38"/>
      <c r="AL42" s="38"/>
      <c r="AM42" s="39"/>
      <c r="AN42" s="37"/>
      <c r="AO42" s="38"/>
      <c r="AP42" s="38"/>
      <c r="AQ42" s="39"/>
      <c r="AR42" s="37"/>
      <c r="AS42" s="38"/>
      <c r="AT42" s="38"/>
      <c r="AU42" s="39"/>
      <c r="AV42" s="37"/>
      <c r="AW42" s="38"/>
      <c r="AX42" s="38"/>
      <c r="AY42" s="39"/>
      <c r="AZ42" s="37"/>
      <c r="BA42" s="38"/>
      <c r="BB42" s="38"/>
      <c r="BC42" s="39"/>
      <c r="BD42" s="37"/>
      <c r="BE42" s="38"/>
      <c r="BF42" s="38"/>
      <c r="BG42" s="39"/>
      <c r="BH42" s="94"/>
      <c r="BM42" s="26" t="str">
        <f t="shared" ref="BM42:BM44" si="107">IF(OR(L42="x",L42= "X"),5,"")</f>
        <v/>
      </c>
      <c r="BN42" s="26" t="str">
        <f t="shared" ref="BN42:BN44" si="108">IF(OR(M42="x",M42= "X"),5,"")</f>
        <v/>
      </c>
      <c r="BO42" s="26" t="str">
        <f t="shared" ref="BO42:BO44" si="109">IF(OR(N42="x",N42= "X"),5,"")</f>
        <v/>
      </c>
      <c r="BP42" s="26" t="str">
        <f t="shared" ref="BP42:BP44" si="110">IF(OR(O42="x",O42= "X"),5,"")</f>
        <v/>
      </c>
      <c r="BQ42" s="26" t="str">
        <f t="shared" ref="BQ42:BQ44" si="111">IF(OR(P42="x",P42= "X"),5,"")</f>
        <v/>
      </c>
      <c r="BR42" s="26" t="str">
        <f t="shared" ref="BR42:BR44" si="112">IF(OR(Q42="x",Q42= "X"),5,"")</f>
        <v/>
      </c>
      <c r="BS42" s="26" t="str">
        <f t="shared" ref="BS42:BS44" si="113">IF(OR(R42="x",R42= "X"),5,"")</f>
        <v/>
      </c>
      <c r="BT42" s="26" t="str">
        <f t="shared" ref="BT42:BT44" si="114">IF(OR(S42="x",S42= "X"),5,"")</f>
        <v/>
      </c>
      <c r="BU42" s="26" t="str">
        <f t="shared" ref="BU42:BU44" si="115">IF(OR(T42="x",T42= "X"),5,"")</f>
        <v/>
      </c>
      <c r="BV42" s="26" t="str">
        <f t="shared" ref="BV42:BV44" si="116">IF(OR(U42="x",U42= "X"),5,"")</f>
        <v/>
      </c>
      <c r="BW42" s="26" t="str">
        <f t="shared" ref="BW42:BW44" si="117">IF(OR(V42="x",V42= "X"),5,"")</f>
        <v/>
      </c>
      <c r="BX42" s="26" t="str">
        <f t="shared" ref="BX42:BX44" si="118">IF(OR(W42="x",W42= "X"),5,"")</f>
        <v/>
      </c>
      <c r="BY42" s="26" t="str">
        <f t="shared" ref="BY42:BY44" si="119">IF(OR(X42="x",X42= "X"),5,"")</f>
        <v/>
      </c>
      <c r="BZ42" s="26" t="str">
        <f t="shared" ref="BZ42:BZ44" si="120">IF(OR(Y42="x",Y42= "X"),5,"")</f>
        <v/>
      </c>
      <c r="CA42" s="26" t="str">
        <f t="shared" ref="CA42:CA44" si="121">IF(OR(Z42="x",Z42= "X"),5,"")</f>
        <v/>
      </c>
      <c r="CB42" s="26" t="str">
        <f t="shared" ref="CB42:CB44" si="122">IF(OR(AA42="x",AA42= "X"),5,"")</f>
        <v/>
      </c>
      <c r="CC42" s="26" t="str">
        <f t="shared" ref="CC42:CC44" si="123">IF(OR(AB42="x",AB42= "X"),5,"")</f>
        <v/>
      </c>
      <c r="CD42" s="26" t="str">
        <f t="shared" ref="CD42:CD44" si="124">IF(OR(AC42="x",AC42= "X"),5,"")</f>
        <v/>
      </c>
      <c r="CE42" s="26" t="str">
        <f t="shared" ref="CE42:CE44" si="125">IF(OR(AD42="x",AD42= "X"),5,"")</f>
        <v/>
      </c>
      <c r="CF42" s="26" t="str">
        <f t="shared" ref="CF42:CF44" si="126">IF(OR(AE42="x",AE42= "X"),5,"")</f>
        <v/>
      </c>
      <c r="CG42" s="26" t="str">
        <f t="shared" ref="CG42:CG44" si="127">IF(OR(AF42="x",AF42= "X"),5,"")</f>
        <v/>
      </c>
      <c r="CH42" s="26" t="str">
        <f t="shared" ref="CH42:CH44" si="128">IF(OR(AG42="x",AG42= "X"),5,"")</f>
        <v/>
      </c>
      <c r="CI42" s="26" t="str">
        <f t="shared" ref="CI42:CI44" si="129">IF(OR(AH42="x",AH42= "X"),5,"")</f>
        <v/>
      </c>
      <c r="CJ42" s="26" t="str">
        <f t="shared" ref="CJ42:CJ44" si="130">IF(OR(AI42="x",AI42= "X"),5,"")</f>
        <v/>
      </c>
      <c r="CK42" s="26" t="str">
        <f t="shared" ref="CK42:CK44" si="131">IF(OR(AJ42="x",AJ42= "X"),5,"")</f>
        <v/>
      </c>
      <c r="CL42" s="26" t="str">
        <f t="shared" ref="CL42:CL44" si="132">IF(OR(AK42="x",AK42= "X"),5,"")</f>
        <v/>
      </c>
      <c r="CM42" s="26" t="str">
        <f t="shared" ref="CM42:CM44" si="133">IF(OR(AL42="x",AL42= "X"),5,"")</f>
        <v/>
      </c>
      <c r="CN42" s="26" t="str">
        <f t="shared" ref="CN42:CN44" si="134">IF(OR(AM42="x",AM42= "X"),5,"")</f>
        <v/>
      </c>
      <c r="CO42" s="26" t="str">
        <f t="shared" ref="CO42:CO44" si="135">IF(OR(AN42="x",AN42= "X"),5,"")</f>
        <v/>
      </c>
      <c r="CP42" s="26" t="str">
        <f t="shared" ref="CP42:CP44" si="136">IF(OR(AO42="x",AO42= "X"),5,"")</f>
        <v/>
      </c>
      <c r="CQ42" s="26" t="str">
        <f t="shared" ref="CQ42:CQ44" si="137">IF(OR(AP42="x",AP42= "X"),5,"")</f>
        <v/>
      </c>
      <c r="CR42" s="26" t="str">
        <f t="shared" ref="CR42:CR44" si="138">IF(OR(AQ42="x",AQ42= "X"),5,"")</f>
        <v/>
      </c>
      <c r="CS42" s="26" t="str">
        <f t="shared" ref="CS42:CS44" si="139">IF(OR(AR42="x",AR42= "X"),5,"")</f>
        <v/>
      </c>
      <c r="CT42" s="26" t="str">
        <f t="shared" ref="CT42:CT44" si="140">IF(OR(AS42="x",AS42= "X"),5,"")</f>
        <v/>
      </c>
      <c r="CU42" s="26" t="str">
        <f t="shared" ref="CU42:CU44" si="141">IF(OR(AT42="x",AT42= "X"),5,"")</f>
        <v/>
      </c>
      <c r="CV42" s="26" t="str">
        <f t="shared" ref="CV42:CV44" si="142">IF(OR(AU42="x",AU42= "X"),5,"")</f>
        <v/>
      </c>
      <c r="CW42" s="26" t="str">
        <f t="shared" ref="CW42:CW44" si="143">IF(OR(AV42="x",AV42= "X"),5,"")</f>
        <v/>
      </c>
      <c r="CX42" s="26" t="str">
        <f t="shared" ref="CX42:CX44" si="144">IF(OR(AW42="x",AW42= "X"),5,"")</f>
        <v/>
      </c>
      <c r="CY42" s="26" t="str">
        <f t="shared" ref="CY42:CY44" si="145">IF(OR(AX42="x",AX42= "X"),5,"")</f>
        <v/>
      </c>
      <c r="CZ42" s="26" t="str">
        <f t="shared" ref="CZ42:CZ44" si="146">IF(OR(AY42="x",AY42= "X"),5,"")</f>
        <v/>
      </c>
      <c r="DA42" s="26" t="str">
        <f t="shared" ref="DA42:DA44" si="147">IF(OR(AZ42="x",AZ42= "X"),5,"")</f>
        <v/>
      </c>
      <c r="DB42" s="26" t="str">
        <f t="shared" ref="DB42:DB44" si="148">IF(OR(BA42="x",BA42= "X"),5,"")</f>
        <v/>
      </c>
      <c r="DC42" s="26" t="str">
        <f t="shared" ref="DC42:DC44" si="149">IF(OR(BB42="x",BB42= "X"),5,"")</f>
        <v/>
      </c>
      <c r="DD42" s="26" t="str">
        <f t="shared" ref="DD42:DD44" si="150">IF(OR(BC42="x",BC42= "X"),5,"")</f>
        <v/>
      </c>
      <c r="DE42" s="26" t="str">
        <f t="shared" ref="DE42:DE44" si="151">IF(OR(BD42="x",BD42= "X"),5,"")</f>
        <v/>
      </c>
      <c r="DF42" s="26" t="str">
        <f t="shared" ref="DF42:DF44" si="152">IF(OR(BE42="x",BE42= "X"),5,"")</f>
        <v/>
      </c>
      <c r="DG42" s="26" t="str">
        <f t="shared" ref="DG42:DG44" si="153">IF(OR(BF42="x",BF42= "X"),5,"")</f>
        <v/>
      </c>
      <c r="DH42" s="26" t="str">
        <f t="shared" ref="DH42:DH44" si="154">IF(OR(BG42="x",BG42= "X"),5,"")</f>
        <v/>
      </c>
      <c r="DI42" s="26">
        <f t="shared" ref="DI42:DI44" si="155">SUM(BM42:DH42)</f>
        <v>0</v>
      </c>
      <c r="DJ42" s="26" t="str">
        <f t="shared" ref="DJ42:DJ44" si="156">IF(OR(BI42="x",BI42= "X"),0.85,"")</f>
        <v/>
      </c>
      <c r="DK42" s="26" t="e">
        <f t="shared" ref="DK42:DK44" si="157">F42/I42</f>
        <v>#DIV/0!</v>
      </c>
      <c r="DL42" s="26" t="e">
        <f t="shared" ref="DL42:DL44" si="158">ROUND(DK42/DI42,2)</f>
        <v>#DIV/0!</v>
      </c>
    </row>
    <row r="43" spans="1:116" ht="14.6" x14ac:dyDescent="0.4">
      <c r="A43" s="438"/>
      <c r="B43" s="439"/>
      <c r="C43" s="439"/>
      <c r="D43" s="439"/>
      <c r="E43" s="440"/>
      <c r="F43" s="441"/>
      <c r="G43" s="442"/>
      <c r="H43" s="443"/>
      <c r="I43" s="441"/>
      <c r="J43" s="442"/>
      <c r="K43" s="442"/>
      <c r="L43" s="37"/>
      <c r="M43" s="38"/>
      <c r="N43" s="38"/>
      <c r="O43" s="39"/>
      <c r="P43" s="37"/>
      <c r="Q43" s="38"/>
      <c r="R43" s="38"/>
      <c r="S43" s="39"/>
      <c r="T43" s="37"/>
      <c r="U43" s="38"/>
      <c r="V43" s="38"/>
      <c r="W43" s="39"/>
      <c r="X43" s="37"/>
      <c r="Y43" s="38"/>
      <c r="Z43" s="38"/>
      <c r="AA43" s="39"/>
      <c r="AB43" s="37"/>
      <c r="AC43" s="38"/>
      <c r="AD43" s="38"/>
      <c r="AE43" s="39"/>
      <c r="AF43" s="37"/>
      <c r="AG43" s="38"/>
      <c r="AH43" s="38"/>
      <c r="AI43" s="39"/>
      <c r="AJ43" s="37"/>
      <c r="AK43" s="38"/>
      <c r="AL43" s="38"/>
      <c r="AM43" s="39"/>
      <c r="AN43" s="37"/>
      <c r="AO43" s="38"/>
      <c r="AP43" s="38"/>
      <c r="AQ43" s="39"/>
      <c r="AR43" s="37"/>
      <c r="AS43" s="38"/>
      <c r="AT43" s="38"/>
      <c r="AU43" s="39"/>
      <c r="AV43" s="37"/>
      <c r="AW43" s="38"/>
      <c r="AX43" s="38"/>
      <c r="AY43" s="39"/>
      <c r="AZ43" s="37"/>
      <c r="BA43" s="38"/>
      <c r="BB43" s="38"/>
      <c r="BC43" s="39"/>
      <c r="BD43" s="37"/>
      <c r="BE43" s="38"/>
      <c r="BF43" s="38"/>
      <c r="BG43" s="39"/>
      <c r="BH43" s="94"/>
      <c r="BM43" s="26" t="str">
        <f t="shared" si="107"/>
        <v/>
      </c>
      <c r="BN43" s="26" t="str">
        <f t="shared" si="108"/>
        <v/>
      </c>
      <c r="BO43" s="26" t="str">
        <f t="shared" si="109"/>
        <v/>
      </c>
      <c r="BP43" s="26" t="str">
        <f t="shared" si="110"/>
        <v/>
      </c>
      <c r="BQ43" s="26" t="str">
        <f t="shared" si="111"/>
        <v/>
      </c>
      <c r="BR43" s="26" t="str">
        <f t="shared" si="112"/>
        <v/>
      </c>
      <c r="BS43" s="26" t="str">
        <f t="shared" si="113"/>
        <v/>
      </c>
      <c r="BT43" s="26" t="str">
        <f t="shared" si="114"/>
        <v/>
      </c>
      <c r="BU43" s="26" t="str">
        <f t="shared" si="115"/>
        <v/>
      </c>
      <c r="BV43" s="26" t="str">
        <f t="shared" si="116"/>
        <v/>
      </c>
      <c r="BW43" s="26" t="str">
        <f t="shared" si="117"/>
        <v/>
      </c>
      <c r="BX43" s="26" t="str">
        <f t="shared" si="118"/>
        <v/>
      </c>
      <c r="BY43" s="26" t="str">
        <f t="shared" si="119"/>
        <v/>
      </c>
      <c r="BZ43" s="26" t="str">
        <f t="shared" si="120"/>
        <v/>
      </c>
      <c r="CA43" s="26" t="str">
        <f t="shared" si="121"/>
        <v/>
      </c>
      <c r="CB43" s="26" t="str">
        <f t="shared" si="122"/>
        <v/>
      </c>
      <c r="CC43" s="26" t="str">
        <f t="shared" si="123"/>
        <v/>
      </c>
      <c r="CD43" s="26" t="str">
        <f t="shared" si="124"/>
        <v/>
      </c>
      <c r="CE43" s="26" t="str">
        <f t="shared" si="125"/>
        <v/>
      </c>
      <c r="CF43" s="26" t="str">
        <f t="shared" si="126"/>
        <v/>
      </c>
      <c r="CG43" s="26" t="str">
        <f t="shared" si="127"/>
        <v/>
      </c>
      <c r="CH43" s="26" t="str">
        <f t="shared" si="128"/>
        <v/>
      </c>
      <c r="CI43" s="26" t="str">
        <f t="shared" si="129"/>
        <v/>
      </c>
      <c r="CJ43" s="26" t="str">
        <f t="shared" si="130"/>
        <v/>
      </c>
      <c r="CK43" s="26" t="str">
        <f t="shared" si="131"/>
        <v/>
      </c>
      <c r="CL43" s="26" t="str">
        <f t="shared" si="132"/>
        <v/>
      </c>
      <c r="CM43" s="26" t="str">
        <f t="shared" si="133"/>
        <v/>
      </c>
      <c r="CN43" s="26" t="str">
        <f t="shared" si="134"/>
        <v/>
      </c>
      <c r="CO43" s="26" t="str">
        <f t="shared" si="135"/>
        <v/>
      </c>
      <c r="CP43" s="26" t="str">
        <f t="shared" si="136"/>
        <v/>
      </c>
      <c r="CQ43" s="26" t="str">
        <f t="shared" si="137"/>
        <v/>
      </c>
      <c r="CR43" s="26" t="str">
        <f t="shared" si="138"/>
        <v/>
      </c>
      <c r="CS43" s="26" t="str">
        <f t="shared" si="139"/>
        <v/>
      </c>
      <c r="CT43" s="26" t="str">
        <f t="shared" si="140"/>
        <v/>
      </c>
      <c r="CU43" s="26" t="str">
        <f t="shared" si="141"/>
        <v/>
      </c>
      <c r="CV43" s="26" t="str">
        <f t="shared" si="142"/>
        <v/>
      </c>
      <c r="CW43" s="26" t="str">
        <f t="shared" si="143"/>
        <v/>
      </c>
      <c r="CX43" s="26" t="str">
        <f t="shared" si="144"/>
        <v/>
      </c>
      <c r="CY43" s="26" t="str">
        <f t="shared" si="145"/>
        <v/>
      </c>
      <c r="CZ43" s="26" t="str">
        <f t="shared" si="146"/>
        <v/>
      </c>
      <c r="DA43" s="26" t="str">
        <f t="shared" si="147"/>
        <v/>
      </c>
      <c r="DB43" s="26" t="str">
        <f t="shared" si="148"/>
        <v/>
      </c>
      <c r="DC43" s="26" t="str">
        <f t="shared" si="149"/>
        <v/>
      </c>
      <c r="DD43" s="26" t="str">
        <f t="shared" si="150"/>
        <v/>
      </c>
      <c r="DE43" s="26" t="str">
        <f t="shared" si="151"/>
        <v/>
      </c>
      <c r="DF43" s="26" t="str">
        <f t="shared" si="152"/>
        <v/>
      </c>
      <c r="DG43" s="26" t="str">
        <f t="shared" si="153"/>
        <v/>
      </c>
      <c r="DH43" s="26" t="str">
        <f t="shared" si="154"/>
        <v/>
      </c>
      <c r="DI43" s="26">
        <f t="shared" si="155"/>
        <v>0</v>
      </c>
      <c r="DJ43" s="26" t="str">
        <f t="shared" si="156"/>
        <v/>
      </c>
      <c r="DK43" s="26" t="e">
        <f t="shared" si="157"/>
        <v>#DIV/0!</v>
      </c>
      <c r="DL43" s="26" t="e">
        <f t="shared" si="158"/>
        <v>#DIV/0!</v>
      </c>
    </row>
    <row r="44" spans="1:116" ht="15" thickBot="1" x14ac:dyDescent="0.45">
      <c r="A44" s="444"/>
      <c r="B44" s="445"/>
      <c r="C44" s="445"/>
      <c r="D44" s="445"/>
      <c r="E44" s="446"/>
      <c r="F44" s="447"/>
      <c r="G44" s="448"/>
      <c r="H44" s="449"/>
      <c r="I44" s="447"/>
      <c r="J44" s="448"/>
      <c r="K44" s="448"/>
      <c r="L44" s="40"/>
      <c r="M44" s="41"/>
      <c r="N44" s="41"/>
      <c r="O44" s="42"/>
      <c r="P44" s="40"/>
      <c r="Q44" s="41"/>
      <c r="R44" s="41"/>
      <c r="S44" s="42"/>
      <c r="T44" s="40"/>
      <c r="U44" s="41"/>
      <c r="V44" s="41"/>
      <c r="W44" s="42"/>
      <c r="X44" s="40"/>
      <c r="Y44" s="41"/>
      <c r="Z44" s="41"/>
      <c r="AA44" s="42"/>
      <c r="AB44" s="40"/>
      <c r="AC44" s="41"/>
      <c r="AD44" s="41"/>
      <c r="AE44" s="42"/>
      <c r="AF44" s="40"/>
      <c r="AG44" s="41"/>
      <c r="AH44" s="41"/>
      <c r="AI44" s="42"/>
      <c r="AJ44" s="40"/>
      <c r="AK44" s="41"/>
      <c r="AL44" s="41"/>
      <c r="AM44" s="42"/>
      <c r="AN44" s="40"/>
      <c r="AO44" s="41"/>
      <c r="AP44" s="41"/>
      <c r="AQ44" s="42"/>
      <c r="AR44" s="40"/>
      <c r="AS44" s="41"/>
      <c r="AT44" s="41"/>
      <c r="AU44" s="42"/>
      <c r="AV44" s="40"/>
      <c r="AW44" s="41"/>
      <c r="AX44" s="41"/>
      <c r="AY44" s="42"/>
      <c r="AZ44" s="40"/>
      <c r="BA44" s="41"/>
      <c r="BB44" s="41"/>
      <c r="BC44" s="42"/>
      <c r="BD44" s="40"/>
      <c r="BE44" s="41"/>
      <c r="BF44" s="41"/>
      <c r="BG44" s="42"/>
      <c r="BH44" s="94"/>
      <c r="BM44" s="26" t="str">
        <f t="shared" si="107"/>
        <v/>
      </c>
      <c r="BN44" s="26" t="str">
        <f t="shared" si="108"/>
        <v/>
      </c>
      <c r="BO44" s="26" t="str">
        <f t="shared" si="109"/>
        <v/>
      </c>
      <c r="BP44" s="26" t="str">
        <f t="shared" si="110"/>
        <v/>
      </c>
      <c r="BQ44" s="26" t="str">
        <f t="shared" si="111"/>
        <v/>
      </c>
      <c r="BR44" s="26" t="str">
        <f t="shared" si="112"/>
        <v/>
      </c>
      <c r="BS44" s="26" t="str">
        <f t="shared" si="113"/>
        <v/>
      </c>
      <c r="BT44" s="26" t="str">
        <f t="shared" si="114"/>
        <v/>
      </c>
      <c r="BU44" s="26" t="str">
        <f t="shared" si="115"/>
        <v/>
      </c>
      <c r="BV44" s="26" t="str">
        <f t="shared" si="116"/>
        <v/>
      </c>
      <c r="BW44" s="26" t="str">
        <f t="shared" si="117"/>
        <v/>
      </c>
      <c r="BX44" s="26" t="str">
        <f t="shared" si="118"/>
        <v/>
      </c>
      <c r="BY44" s="26" t="str">
        <f t="shared" si="119"/>
        <v/>
      </c>
      <c r="BZ44" s="26" t="str">
        <f t="shared" si="120"/>
        <v/>
      </c>
      <c r="CA44" s="26" t="str">
        <f t="shared" si="121"/>
        <v/>
      </c>
      <c r="CB44" s="26" t="str">
        <f t="shared" si="122"/>
        <v/>
      </c>
      <c r="CC44" s="26" t="str">
        <f t="shared" si="123"/>
        <v/>
      </c>
      <c r="CD44" s="26" t="str">
        <f t="shared" si="124"/>
        <v/>
      </c>
      <c r="CE44" s="26" t="str">
        <f t="shared" si="125"/>
        <v/>
      </c>
      <c r="CF44" s="26" t="str">
        <f t="shared" si="126"/>
        <v/>
      </c>
      <c r="CG44" s="26" t="str">
        <f t="shared" si="127"/>
        <v/>
      </c>
      <c r="CH44" s="26" t="str">
        <f t="shared" si="128"/>
        <v/>
      </c>
      <c r="CI44" s="26" t="str">
        <f t="shared" si="129"/>
        <v/>
      </c>
      <c r="CJ44" s="26" t="str">
        <f t="shared" si="130"/>
        <v/>
      </c>
      <c r="CK44" s="26" t="str">
        <f t="shared" si="131"/>
        <v/>
      </c>
      <c r="CL44" s="26" t="str">
        <f t="shared" si="132"/>
        <v/>
      </c>
      <c r="CM44" s="26" t="str">
        <f t="shared" si="133"/>
        <v/>
      </c>
      <c r="CN44" s="26" t="str">
        <f t="shared" si="134"/>
        <v/>
      </c>
      <c r="CO44" s="26" t="str">
        <f t="shared" si="135"/>
        <v/>
      </c>
      <c r="CP44" s="26" t="str">
        <f t="shared" si="136"/>
        <v/>
      </c>
      <c r="CQ44" s="26" t="str">
        <f t="shared" si="137"/>
        <v/>
      </c>
      <c r="CR44" s="26" t="str">
        <f t="shared" si="138"/>
        <v/>
      </c>
      <c r="CS44" s="26" t="str">
        <f t="shared" si="139"/>
        <v/>
      </c>
      <c r="CT44" s="26" t="str">
        <f t="shared" si="140"/>
        <v/>
      </c>
      <c r="CU44" s="26" t="str">
        <f t="shared" si="141"/>
        <v/>
      </c>
      <c r="CV44" s="26" t="str">
        <f t="shared" si="142"/>
        <v/>
      </c>
      <c r="CW44" s="26" t="str">
        <f t="shared" si="143"/>
        <v/>
      </c>
      <c r="CX44" s="26" t="str">
        <f t="shared" si="144"/>
        <v/>
      </c>
      <c r="CY44" s="26" t="str">
        <f t="shared" si="145"/>
        <v/>
      </c>
      <c r="CZ44" s="26" t="str">
        <f t="shared" si="146"/>
        <v/>
      </c>
      <c r="DA44" s="26" t="str">
        <f t="shared" si="147"/>
        <v/>
      </c>
      <c r="DB44" s="26" t="str">
        <f t="shared" si="148"/>
        <v/>
      </c>
      <c r="DC44" s="26" t="str">
        <f t="shared" si="149"/>
        <v/>
      </c>
      <c r="DD44" s="26" t="str">
        <f t="shared" si="150"/>
        <v/>
      </c>
      <c r="DE44" s="26" t="str">
        <f t="shared" si="151"/>
        <v/>
      </c>
      <c r="DF44" s="26" t="str">
        <f t="shared" si="152"/>
        <v/>
      </c>
      <c r="DG44" s="26" t="str">
        <f t="shared" si="153"/>
        <v/>
      </c>
      <c r="DH44" s="26" t="str">
        <f t="shared" si="154"/>
        <v/>
      </c>
      <c r="DI44" s="26">
        <f t="shared" si="155"/>
        <v>0</v>
      </c>
      <c r="DJ44" s="26" t="str">
        <f t="shared" si="156"/>
        <v/>
      </c>
      <c r="DK44" s="26" t="e">
        <f t="shared" si="157"/>
        <v>#DIV/0!</v>
      </c>
      <c r="DL44" s="26" t="e">
        <f t="shared" si="158"/>
        <v>#DIV/0!</v>
      </c>
    </row>
    <row r="45" spans="1:116" ht="6.75" customHeight="1" x14ac:dyDescent="0.35">
      <c r="A45" s="477"/>
      <c r="B45" s="477"/>
      <c r="C45" s="477"/>
      <c r="D45" s="477"/>
      <c r="E45" s="477"/>
      <c r="F45" s="477"/>
      <c r="G45" s="477"/>
      <c r="H45" s="477"/>
      <c r="I45" s="477"/>
      <c r="J45" s="477"/>
      <c r="K45" s="477"/>
      <c r="L45" s="477"/>
      <c r="M45" s="477"/>
      <c r="N45" s="477"/>
      <c r="O45" s="477"/>
      <c r="P45" s="477"/>
      <c r="Q45" s="477"/>
      <c r="R45" s="477"/>
      <c r="S45" s="477"/>
      <c r="T45" s="477"/>
      <c r="U45" s="477"/>
      <c r="V45" s="477"/>
      <c r="W45" s="477"/>
      <c r="X45" s="477"/>
      <c r="Y45" s="477"/>
      <c r="Z45" s="477"/>
      <c r="AA45" s="477"/>
      <c r="AB45" s="477"/>
      <c r="AC45" s="477"/>
      <c r="AD45" s="477"/>
      <c r="AE45" s="477"/>
      <c r="AF45" s="477"/>
      <c r="AG45" s="477"/>
      <c r="AH45" s="477"/>
      <c r="AI45" s="477"/>
      <c r="AJ45" s="477"/>
      <c r="AK45" s="477"/>
      <c r="AL45" s="477"/>
      <c r="AM45" s="477"/>
      <c r="AN45" s="477"/>
      <c r="AO45" s="477"/>
      <c r="AP45" s="477"/>
      <c r="AQ45" s="477"/>
      <c r="AR45" s="477"/>
      <c r="AS45" s="477"/>
      <c r="AT45" s="477"/>
      <c r="AU45" s="477"/>
      <c r="AV45" s="477"/>
      <c r="AW45" s="477"/>
      <c r="AX45" s="477"/>
      <c r="AY45" s="477"/>
      <c r="AZ45" s="477"/>
      <c r="BA45" s="477"/>
      <c r="BB45" s="477"/>
      <c r="BC45" s="477"/>
      <c r="BD45" s="477"/>
      <c r="BE45" s="477"/>
      <c r="BF45" s="477"/>
      <c r="BG45" s="477"/>
      <c r="BH45" s="94"/>
    </row>
    <row r="1048576" spans="9:9" hidden="1" x14ac:dyDescent="0.35">
      <c r="I1048576" s="1">
        <v>5</v>
      </c>
    </row>
  </sheetData>
  <sheetProtection sheet="1" objects="1" scenarios="1" selectLockedCells="1" selectUnlockedCells="1"/>
  <mergeCells count="147">
    <mergeCell ref="A45:BG45"/>
    <mergeCell ref="BH1:BH45"/>
    <mergeCell ref="I21:K21"/>
    <mergeCell ref="A29:E29"/>
    <mergeCell ref="F29:H29"/>
    <mergeCell ref="I29:K29"/>
    <mergeCell ref="A32:E32"/>
    <mergeCell ref="A11:E11"/>
    <mergeCell ref="F11:H11"/>
    <mergeCell ref="I11:K11"/>
    <mergeCell ref="A20:E20"/>
    <mergeCell ref="F20:H20"/>
    <mergeCell ref="I20:K20"/>
    <mergeCell ref="I12:K12"/>
    <mergeCell ref="F13:H13"/>
    <mergeCell ref="I13:K13"/>
    <mergeCell ref="F14:H14"/>
    <mergeCell ref="I14:K14"/>
    <mergeCell ref="F19:H19"/>
    <mergeCell ref="I19:K19"/>
    <mergeCell ref="I25:K25"/>
    <mergeCell ref="F26:H26"/>
    <mergeCell ref="I26:K26"/>
    <mergeCell ref="F27:H27"/>
    <mergeCell ref="I27:K27"/>
    <mergeCell ref="F22:H22"/>
    <mergeCell ref="CS3:CV7"/>
    <mergeCell ref="CW3:CZ7"/>
    <mergeCell ref="DA3:DD7"/>
    <mergeCell ref="DE3:DH7"/>
    <mergeCell ref="BM3:BP7"/>
    <mergeCell ref="BQ3:BT7"/>
    <mergeCell ref="BU3:BX7"/>
    <mergeCell ref="BY3:CB7"/>
    <mergeCell ref="CC3:CF7"/>
    <mergeCell ref="CG3:CJ7"/>
    <mergeCell ref="CK3:CN7"/>
    <mergeCell ref="CO3:CR7"/>
    <mergeCell ref="AV3:AY7"/>
    <mergeCell ref="AZ3:BC7"/>
    <mergeCell ref="BD3:BG7"/>
    <mergeCell ref="I8:K8"/>
    <mergeCell ref="F9:H9"/>
    <mergeCell ref="I9:K9"/>
    <mergeCell ref="F10:H10"/>
    <mergeCell ref="I10:K10"/>
    <mergeCell ref="I17:K17"/>
    <mergeCell ref="F18:H18"/>
    <mergeCell ref="A3:E7"/>
    <mergeCell ref="BD1:BG1"/>
    <mergeCell ref="AS1:BC1"/>
    <mergeCell ref="A1:V1"/>
    <mergeCell ref="W1:AI1"/>
    <mergeCell ref="AJ1:AR1"/>
    <mergeCell ref="F3:H7"/>
    <mergeCell ref="I3:K7"/>
    <mergeCell ref="L3:O7"/>
    <mergeCell ref="P3:S7"/>
    <mergeCell ref="T3:W7"/>
    <mergeCell ref="X3:AA7"/>
    <mergeCell ref="AB3:AE7"/>
    <mergeCell ref="AF3:AI7"/>
    <mergeCell ref="AJ3:AM7"/>
    <mergeCell ref="AN3:AQ7"/>
    <mergeCell ref="AR3:AU7"/>
    <mergeCell ref="A2:BG2"/>
    <mergeCell ref="I18:K18"/>
    <mergeCell ref="F15:H15"/>
    <mergeCell ref="I15:K15"/>
    <mergeCell ref="F16:H16"/>
    <mergeCell ref="I16:K16"/>
    <mergeCell ref="I22:K22"/>
    <mergeCell ref="F23:H23"/>
    <mergeCell ref="I23:K23"/>
    <mergeCell ref="F24:H24"/>
    <mergeCell ref="I24:K24"/>
    <mergeCell ref="I32:K32"/>
    <mergeCell ref="F33:H33"/>
    <mergeCell ref="I33:K33"/>
    <mergeCell ref="F34:H34"/>
    <mergeCell ref="I34:K34"/>
    <mergeCell ref="F28:H28"/>
    <mergeCell ref="I28:K28"/>
    <mergeCell ref="F30:H30"/>
    <mergeCell ref="I30:K30"/>
    <mergeCell ref="F31:H31"/>
    <mergeCell ref="I31:K31"/>
    <mergeCell ref="I41:K41"/>
    <mergeCell ref="F38:H38"/>
    <mergeCell ref="I38:K38"/>
    <mergeCell ref="F39:H39"/>
    <mergeCell ref="I39:K39"/>
    <mergeCell ref="F40:H40"/>
    <mergeCell ref="I40:K40"/>
    <mergeCell ref="F35:H35"/>
    <mergeCell ref="I35:K35"/>
    <mergeCell ref="F36:H36"/>
    <mergeCell ref="I36:K36"/>
    <mergeCell ref="F37:H37"/>
    <mergeCell ref="I37:K37"/>
    <mergeCell ref="A17:E17"/>
    <mergeCell ref="A8:E8"/>
    <mergeCell ref="A9:E9"/>
    <mergeCell ref="A10:E10"/>
    <mergeCell ref="A12:E12"/>
    <mergeCell ref="A13:E13"/>
    <mergeCell ref="F41:H41"/>
    <mergeCell ref="F32:H32"/>
    <mergeCell ref="F25:H25"/>
    <mergeCell ref="F17:H17"/>
    <mergeCell ref="F12:H12"/>
    <mergeCell ref="A21:E21"/>
    <mergeCell ref="F21:H21"/>
    <mergeCell ref="F8:H8"/>
    <mergeCell ref="DK3:DK7"/>
    <mergeCell ref="A41:E41"/>
    <mergeCell ref="A36:E36"/>
    <mergeCell ref="A37:E37"/>
    <mergeCell ref="A38:E38"/>
    <mergeCell ref="A39:E39"/>
    <mergeCell ref="A40:E40"/>
    <mergeCell ref="A31:E31"/>
    <mergeCell ref="A33:E33"/>
    <mergeCell ref="A34:E34"/>
    <mergeCell ref="A35:E35"/>
    <mergeCell ref="A25:E25"/>
    <mergeCell ref="A26:E26"/>
    <mergeCell ref="A27:E27"/>
    <mergeCell ref="A28:E28"/>
    <mergeCell ref="A30:E30"/>
    <mergeCell ref="A18:E18"/>
    <mergeCell ref="A19:E19"/>
    <mergeCell ref="A22:E22"/>
    <mergeCell ref="A23:E23"/>
    <mergeCell ref="A24:E24"/>
    <mergeCell ref="A14:E14"/>
    <mergeCell ref="A15:E15"/>
    <mergeCell ref="A16:E16"/>
    <mergeCell ref="A42:E42"/>
    <mergeCell ref="F42:H42"/>
    <mergeCell ref="I42:K42"/>
    <mergeCell ref="A43:E43"/>
    <mergeCell ref="F43:H43"/>
    <mergeCell ref="I43:K43"/>
    <mergeCell ref="A44:E44"/>
    <mergeCell ref="F44:H44"/>
    <mergeCell ref="I44:K44"/>
  </mergeCells>
  <pageMargins left="1" right="0.45" top="0.5" bottom="0.25" header="0.3" footer="0.3"/>
  <pageSetup scale="78" orientation="landscape" r:id="rId1"/>
  <legacy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R54"/>
  <sheetViews>
    <sheetView zoomScaleNormal="100" workbookViewId="0">
      <selection activeCell="AA9" sqref="AA9:AF10"/>
    </sheetView>
  </sheetViews>
  <sheetFormatPr defaultColWidth="2.3046875" defaultRowHeight="14.15" x14ac:dyDescent="0.35"/>
  <cols>
    <col min="1" max="16384" width="2.3046875" style="1"/>
  </cols>
  <sheetData>
    <row r="1" spans="1:44" ht="15.45" x14ac:dyDescent="0.4">
      <c r="A1" s="86" t="str">
        <f>'Page 1'!B11</f>
        <v>Gasconade County</v>
      </c>
      <c r="B1" s="86"/>
      <c r="C1" s="86"/>
      <c r="D1" s="86"/>
      <c r="E1" s="86"/>
      <c r="F1" s="86"/>
      <c r="G1" s="86"/>
      <c r="H1" s="86"/>
      <c r="I1" s="86"/>
      <c r="J1" s="86"/>
      <c r="K1" s="86"/>
      <c r="L1" s="86"/>
      <c r="M1" s="86"/>
      <c r="N1" s="86"/>
      <c r="O1" s="86"/>
      <c r="P1" s="86"/>
      <c r="Q1" s="86"/>
      <c r="R1" s="86"/>
      <c r="S1" s="86"/>
      <c r="T1" s="86"/>
      <c r="U1" s="86"/>
      <c r="V1" s="86"/>
      <c r="W1" s="87" t="s">
        <v>13</v>
      </c>
      <c r="X1" s="88"/>
      <c r="Y1" s="88"/>
      <c r="Z1" s="88"/>
      <c r="AA1" s="88"/>
      <c r="AB1" s="88"/>
      <c r="AC1" s="88"/>
      <c r="AD1" s="88"/>
      <c r="AE1" s="88"/>
      <c r="AF1" s="88"/>
      <c r="AG1" s="88"/>
      <c r="AH1" s="88"/>
      <c r="AI1" s="88"/>
      <c r="AJ1" s="483"/>
      <c r="AK1" s="483"/>
      <c r="AL1" s="483"/>
      <c r="AM1" s="483"/>
      <c r="AN1" s="483"/>
      <c r="AO1" s="483"/>
      <c r="AP1" s="483"/>
      <c r="AQ1" s="483"/>
      <c r="AR1" s="483"/>
    </row>
    <row r="2" spans="1:44" x14ac:dyDescent="0.35">
      <c r="A2" s="382" t="s">
        <v>685</v>
      </c>
      <c r="B2" s="383"/>
      <c r="C2" s="383"/>
      <c r="D2" s="383"/>
      <c r="E2" s="383"/>
      <c r="F2" s="383"/>
      <c r="G2" s="383"/>
      <c r="H2" s="383"/>
      <c r="I2" s="383"/>
      <c r="J2" s="383"/>
      <c r="K2" s="383"/>
      <c r="L2" s="383"/>
      <c r="M2" s="383"/>
      <c r="N2" s="383"/>
      <c r="O2" s="383"/>
      <c r="P2" s="383"/>
      <c r="Q2" s="383"/>
      <c r="R2" s="383"/>
      <c r="S2" s="383"/>
      <c r="T2" s="383"/>
      <c r="U2" s="383"/>
      <c r="V2" s="383"/>
      <c r="W2" s="383"/>
      <c r="X2" s="383"/>
      <c r="Y2" s="383"/>
      <c r="Z2" s="383"/>
      <c r="AA2" s="383"/>
      <c r="AB2" s="383"/>
      <c r="AC2" s="383"/>
      <c r="AD2" s="383"/>
      <c r="AE2" s="383"/>
      <c r="AF2" s="383"/>
      <c r="AG2" s="383"/>
      <c r="AH2" s="383"/>
      <c r="AI2" s="383"/>
      <c r="AJ2" s="384"/>
      <c r="AK2" s="384"/>
      <c r="AL2" s="384"/>
      <c r="AM2" s="384"/>
      <c r="AN2" s="384"/>
      <c r="AO2" s="384"/>
      <c r="AP2" s="384"/>
      <c r="AQ2" s="384"/>
      <c r="AR2" s="385"/>
    </row>
    <row r="3" spans="1:44" x14ac:dyDescent="0.35">
      <c r="A3" s="382"/>
      <c r="B3" s="383"/>
      <c r="C3" s="383"/>
      <c r="D3" s="383"/>
      <c r="E3" s="383"/>
      <c r="F3" s="383"/>
      <c r="G3" s="383"/>
      <c r="H3" s="383"/>
      <c r="I3" s="383"/>
      <c r="J3" s="383"/>
      <c r="K3" s="383"/>
      <c r="L3" s="383"/>
      <c r="M3" s="383"/>
      <c r="N3" s="383"/>
      <c r="O3" s="383"/>
      <c r="P3" s="383"/>
      <c r="Q3" s="383"/>
      <c r="R3" s="383"/>
      <c r="S3" s="383"/>
      <c r="T3" s="383"/>
      <c r="U3" s="383"/>
      <c r="V3" s="383"/>
      <c r="W3" s="383"/>
      <c r="X3" s="383"/>
      <c r="Y3" s="383"/>
      <c r="Z3" s="383"/>
      <c r="AA3" s="383"/>
      <c r="AB3" s="383"/>
      <c r="AC3" s="383"/>
      <c r="AD3" s="383"/>
      <c r="AE3" s="383"/>
      <c r="AF3" s="383"/>
      <c r="AG3" s="383"/>
      <c r="AH3" s="383"/>
      <c r="AI3" s="383"/>
      <c r="AJ3" s="384"/>
      <c r="AK3" s="384"/>
      <c r="AL3" s="384"/>
      <c r="AM3" s="384"/>
      <c r="AN3" s="384"/>
      <c r="AO3" s="384"/>
      <c r="AP3" s="384"/>
      <c r="AQ3" s="384"/>
      <c r="AR3" s="385"/>
    </row>
    <row r="4" spans="1:44" x14ac:dyDescent="0.35">
      <c r="A4" s="484" t="str">
        <f>'Page 1'!B6</f>
        <v>2026-2027</v>
      </c>
      <c r="B4" s="484"/>
      <c r="C4" s="484"/>
      <c r="D4" s="484"/>
      <c r="E4" s="484"/>
      <c r="F4" s="484"/>
      <c r="G4" s="484"/>
      <c r="H4" s="484"/>
      <c r="I4" s="484"/>
      <c r="J4" s="484"/>
      <c r="K4" s="484"/>
      <c r="L4" s="484"/>
      <c r="M4" s="484"/>
      <c r="N4" s="484"/>
      <c r="O4" s="484"/>
      <c r="P4" s="484"/>
      <c r="Q4" s="484"/>
      <c r="R4" s="484"/>
      <c r="S4" s="484"/>
      <c r="T4" s="484"/>
      <c r="U4" s="484"/>
      <c r="V4" s="484"/>
      <c r="W4" s="484"/>
      <c r="X4" s="484"/>
      <c r="Y4" s="484"/>
      <c r="Z4" s="484"/>
      <c r="AA4" s="484"/>
      <c r="AB4" s="484"/>
      <c r="AC4" s="484"/>
      <c r="AD4" s="484"/>
      <c r="AE4" s="484"/>
      <c r="AF4" s="484"/>
      <c r="AG4" s="484"/>
      <c r="AH4" s="484"/>
      <c r="AI4" s="484"/>
      <c r="AJ4" s="484"/>
      <c r="AK4" s="484"/>
      <c r="AL4" s="484"/>
      <c r="AM4" s="484"/>
      <c r="AN4" s="484"/>
      <c r="AO4" s="484"/>
      <c r="AP4" s="484"/>
      <c r="AQ4" s="484"/>
      <c r="AR4" s="484"/>
    </row>
    <row r="5" spans="1:44" ht="10.5" customHeight="1" x14ac:dyDescent="0.35">
      <c r="A5" s="85"/>
      <c r="B5" s="85"/>
      <c r="C5" s="85"/>
      <c r="D5" s="85"/>
      <c r="E5" s="85"/>
      <c r="F5" s="85"/>
      <c r="G5" s="85"/>
      <c r="H5" s="85"/>
      <c r="I5" s="85"/>
      <c r="J5" s="85"/>
      <c r="K5" s="85"/>
      <c r="L5" s="85"/>
      <c r="M5" s="85"/>
      <c r="N5" s="85"/>
      <c r="O5" s="85"/>
      <c r="P5" s="85"/>
      <c r="Q5" s="85"/>
      <c r="R5" s="85"/>
      <c r="S5" s="85"/>
      <c r="T5" s="85"/>
      <c r="U5" s="85"/>
      <c r="V5" s="85"/>
      <c r="W5" s="85"/>
      <c r="X5" s="85"/>
      <c r="Y5" s="85"/>
      <c r="Z5" s="85"/>
      <c r="AA5" s="85"/>
      <c r="AB5" s="85"/>
      <c r="AC5" s="85"/>
      <c r="AD5" s="85"/>
      <c r="AE5" s="85"/>
      <c r="AF5" s="85"/>
      <c r="AG5" s="85"/>
      <c r="AH5" s="85"/>
      <c r="AI5" s="85"/>
      <c r="AJ5" s="85"/>
      <c r="AK5" s="85"/>
      <c r="AL5" s="85"/>
      <c r="AM5" s="85"/>
      <c r="AN5" s="85"/>
      <c r="AO5" s="85"/>
      <c r="AP5" s="85"/>
      <c r="AQ5" s="85"/>
      <c r="AR5" s="85"/>
    </row>
    <row r="6" spans="1:44" ht="9.75" customHeight="1" x14ac:dyDescent="0.35">
      <c r="A6" s="85"/>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c r="AJ6" s="85"/>
      <c r="AK6" s="85"/>
      <c r="AL6" s="85"/>
      <c r="AM6" s="85"/>
      <c r="AN6" s="85"/>
      <c r="AO6" s="85"/>
      <c r="AP6" s="85"/>
      <c r="AQ6" s="85"/>
      <c r="AR6" s="85"/>
    </row>
    <row r="7" spans="1:44" x14ac:dyDescent="0.35">
      <c r="A7" s="479" t="s">
        <v>686</v>
      </c>
      <c r="B7" s="479"/>
      <c r="C7" s="479"/>
      <c r="D7" s="479"/>
      <c r="E7" s="479"/>
      <c r="F7" s="479"/>
      <c r="G7" s="479"/>
      <c r="H7" s="479"/>
      <c r="I7" s="479"/>
      <c r="J7" s="479"/>
      <c r="K7" s="479" t="s">
        <v>648</v>
      </c>
      <c r="L7" s="479"/>
      <c r="M7" s="479"/>
      <c r="N7" s="479"/>
      <c r="O7" s="479"/>
      <c r="P7" s="479"/>
      <c r="Q7" s="479" t="s">
        <v>649</v>
      </c>
      <c r="R7" s="479"/>
      <c r="S7" s="479"/>
      <c r="T7" s="479"/>
      <c r="U7" s="479"/>
      <c r="V7" s="479"/>
      <c r="W7" s="479"/>
      <c r="X7" s="479"/>
      <c r="Y7" s="481"/>
      <c r="Z7" s="481"/>
      <c r="AA7" s="479" t="s">
        <v>687</v>
      </c>
      <c r="AB7" s="479"/>
      <c r="AC7" s="479"/>
      <c r="AD7" s="479"/>
      <c r="AE7" s="479"/>
      <c r="AF7" s="479"/>
      <c r="AG7" s="479" t="s">
        <v>688</v>
      </c>
      <c r="AH7" s="479"/>
      <c r="AI7" s="479"/>
      <c r="AJ7" s="479"/>
      <c r="AK7" s="479"/>
      <c r="AL7" s="479"/>
      <c r="AM7" s="479" t="s">
        <v>689</v>
      </c>
      <c r="AN7" s="479"/>
      <c r="AO7" s="479"/>
      <c r="AP7" s="479"/>
      <c r="AQ7" s="479"/>
      <c r="AR7" s="479"/>
    </row>
    <row r="8" spans="1:44" x14ac:dyDescent="0.35">
      <c r="A8" s="480"/>
      <c r="B8" s="480"/>
      <c r="C8" s="480"/>
      <c r="D8" s="480"/>
      <c r="E8" s="480"/>
      <c r="F8" s="480"/>
      <c r="G8" s="480"/>
      <c r="H8" s="480"/>
      <c r="I8" s="480"/>
      <c r="J8" s="480"/>
      <c r="K8" s="480"/>
      <c r="L8" s="480"/>
      <c r="M8" s="480"/>
      <c r="N8" s="480"/>
      <c r="O8" s="480"/>
      <c r="P8" s="480"/>
      <c r="Q8" s="480"/>
      <c r="R8" s="480"/>
      <c r="S8" s="480"/>
      <c r="T8" s="480"/>
      <c r="U8" s="480"/>
      <c r="V8" s="480"/>
      <c r="W8" s="480"/>
      <c r="X8" s="480"/>
      <c r="Y8" s="482"/>
      <c r="Z8" s="482"/>
      <c r="AA8" s="480"/>
      <c r="AB8" s="480"/>
      <c r="AC8" s="480"/>
      <c r="AD8" s="480"/>
      <c r="AE8" s="480"/>
      <c r="AF8" s="480"/>
      <c r="AG8" s="480"/>
      <c r="AH8" s="480"/>
      <c r="AI8" s="480"/>
      <c r="AJ8" s="480"/>
      <c r="AK8" s="480"/>
      <c r="AL8" s="480"/>
      <c r="AM8" s="480"/>
      <c r="AN8" s="480"/>
      <c r="AO8" s="480"/>
      <c r="AP8" s="480"/>
      <c r="AQ8" s="480"/>
      <c r="AR8" s="480"/>
    </row>
    <row r="9" spans="1:44" x14ac:dyDescent="0.35">
      <c r="A9" s="493" t="str">
        <f xml:space="preserve"> "Change Notice -" &amp;(LEFT(A4,4))</f>
        <v>Change Notice -2026</v>
      </c>
      <c r="B9" s="494"/>
      <c r="C9" s="494"/>
      <c r="D9" s="494"/>
      <c r="E9" s="494"/>
      <c r="F9" s="494"/>
      <c r="G9" s="494"/>
      <c r="H9" s="494"/>
      <c r="I9" s="494"/>
      <c r="J9" s="495"/>
      <c r="K9" s="487">
        <f>IF(ISBLANK('Page 12 PC1YR'!F9)," ",('Page 12 PC1YR'!F9))</f>
        <v>250</v>
      </c>
      <c r="L9" s="487"/>
      <c r="M9" s="487"/>
      <c r="N9" s="487"/>
      <c r="O9" s="487"/>
      <c r="P9" s="487"/>
      <c r="Q9" s="487">
        <f>IF(ISBLANK('Page 12 PC1YR'!I9)," ",('Page 12 PC1YR'!L9))</f>
        <v>0</v>
      </c>
      <c r="R9" s="487"/>
      <c r="S9" s="487"/>
      <c r="T9" s="487"/>
      <c r="U9" s="487"/>
      <c r="V9" s="487"/>
      <c r="W9" s="487"/>
      <c r="X9" s="487"/>
      <c r="Y9" s="489"/>
      <c r="Z9" s="489"/>
      <c r="AA9" s="491" t="e">
        <f>IF(ISBLANK('Page 12 PC1YR'!F9)," ",(K9/Q9))</f>
        <v>#DIV/0!</v>
      </c>
      <c r="AB9" s="491"/>
      <c r="AC9" s="491"/>
      <c r="AD9" s="491"/>
      <c r="AE9" s="491"/>
      <c r="AF9" s="491"/>
      <c r="AG9" s="491" t="str">
        <f>IF(ISBLANK('Page 12 PC1YR'!F10)," ",([1]Page12!DI8))</f>
        <v xml:space="preserve"> </v>
      </c>
      <c r="AH9" s="491"/>
      <c r="AI9" s="491"/>
      <c r="AJ9" s="491"/>
      <c r="AK9" s="491"/>
      <c r="AL9" s="491"/>
      <c r="AM9" s="491" t="e">
        <f>AA9/AG9</f>
        <v>#DIV/0!</v>
      </c>
      <c r="AN9" s="491"/>
      <c r="AO9" s="491"/>
      <c r="AP9" s="491"/>
      <c r="AQ9" s="491"/>
      <c r="AR9" s="491"/>
    </row>
    <row r="10" spans="1:44" x14ac:dyDescent="0.35">
      <c r="A10" s="496"/>
      <c r="B10" s="497"/>
      <c r="C10" s="497"/>
      <c r="D10" s="497"/>
      <c r="E10" s="497"/>
      <c r="F10" s="497"/>
      <c r="G10" s="497"/>
      <c r="H10" s="497"/>
      <c r="I10" s="497"/>
      <c r="J10" s="498"/>
      <c r="K10" s="488"/>
      <c r="L10" s="488"/>
      <c r="M10" s="488"/>
      <c r="N10" s="488"/>
      <c r="O10" s="488"/>
      <c r="P10" s="488"/>
      <c r="Q10" s="488"/>
      <c r="R10" s="488"/>
      <c r="S10" s="488"/>
      <c r="T10" s="488"/>
      <c r="U10" s="488"/>
      <c r="V10" s="488"/>
      <c r="W10" s="488"/>
      <c r="X10" s="488"/>
      <c r="Y10" s="490"/>
      <c r="Z10" s="490"/>
      <c r="AA10" s="492"/>
      <c r="AB10" s="492"/>
      <c r="AC10" s="492"/>
      <c r="AD10" s="492"/>
      <c r="AE10" s="492"/>
      <c r="AF10" s="492"/>
      <c r="AG10" s="492"/>
      <c r="AH10" s="492"/>
      <c r="AI10" s="492"/>
      <c r="AJ10" s="492"/>
      <c r="AK10" s="492"/>
      <c r="AL10" s="492"/>
      <c r="AM10" s="492"/>
      <c r="AN10" s="492"/>
      <c r="AO10" s="492"/>
      <c r="AP10" s="492"/>
      <c r="AQ10" s="492"/>
      <c r="AR10" s="492"/>
    </row>
    <row r="11" spans="1:44" x14ac:dyDescent="0.35">
      <c r="A11" s="485" t="s">
        <v>669</v>
      </c>
      <c r="B11" s="485"/>
      <c r="C11" s="485"/>
      <c r="D11" s="485"/>
      <c r="E11" s="485"/>
      <c r="F11" s="485"/>
      <c r="G11" s="485"/>
      <c r="H11" s="485"/>
      <c r="I11" s="485"/>
      <c r="J11" s="485"/>
      <c r="K11" s="487">
        <f>IF(ISBLANK('Page 12 PC1YR'!F14)," ",('Page 12 PC1YR'!F14))</f>
        <v>3000</v>
      </c>
      <c r="L11" s="487"/>
      <c r="M11" s="487"/>
      <c r="N11" s="487"/>
      <c r="O11" s="487"/>
      <c r="P11" s="487"/>
      <c r="Q11" s="487">
        <f>IF(ISBLANK('Page 12 PC1YR'!F14)," ",('Page 12 PC1YR'!I14))</f>
        <v>50</v>
      </c>
      <c r="R11" s="487"/>
      <c r="S11" s="487"/>
      <c r="T11" s="487"/>
      <c r="U11" s="487"/>
      <c r="V11" s="487"/>
      <c r="W11" s="487"/>
      <c r="X11" s="487"/>
      <c r="Y11" s="489"/>
      <c r="Z11" s="489"/>
      <c r="AA11" s="491">
        <f>IF(ISBLANK('Page 12 PC1YR'!F14)," ",(K11/Q11))</f>
        <v>60</v>
      </c>
      <c r="AB11" s="491"/>
      <c r="AC11" s="491"/>
      <c r="AD11" s="491"/>
      <c r="AE11" s="491"/>
      <c r="AF11" s="491"/>
      <c r="AG11" s="491"/>
      <c r="AH11" s="491"/>
      <c r="AI11" s="491"/>
      <c r="AJ11" s="491"/>
      <c r="AK11" s="491"/>
      <c r="AL11" s="491"/>
      <c r="AM11" s="491"/>
      <c r="AN11" s="491"/>
      <c r="AO11" s="491"/>
      <c r="AP11" s="491"/>
      <c r="AQ11" s="491"/>
      <c r="AR11" s="491"/>
    </row>
    <row r="12" spans="1:44" x14ac:dyDescent="0.35">
      <c r="A12" s="486"/>
      <c r="B12" s="486"/>
      <c r="C12" s="486"/>
      <c r="D12" s="486"/>
      <c r="E12" s="486"/>
      <c r="F12" s="486"/>
      <c r="G12" s="486"/>
      <c r="H12" s="486"/>
      <c r="I12" s="486"/>
      <c r="J12" s="486"/>
      <c r="K12" s="488"/>
      <c r="L12" s="488"/>
      <c r="M12" s="488"/>
      <c r="N12" s="488"/>
      <c r="O12" s="488"/>
      <c r="P12" s="488"/>
      <c r="Q12" s="488"/>
      <c r="R12" s="488"/>
      <c r="S12" s="488"/>
      <c r="T12" s="488"/>
      <c r="U12" s="488"/>
      <c r="V12" s="488"/>
      <c r="W12" s="488"/>
      <c r="X12" s="488"/>
      <c r="Y12" s="490"/>
      <c r="Z12" s="490"/>
      <c r="AA12" s="492"/>
      <c r="AB12" s="492"/>
      <c r="AC12" s="492"/>
      <c r="AD12" s="492"/>
      <c r="AE12" s="492"/>
      <c r="AF12" s="492"/>
      <c r="AG12" s="492"/>
      <c r="AH12" s="492"/>
      <c r="AI12" s="492"/>
      <c r="AJ12" s="492"/>
      <c r="AK12" s="492"/>
      <c r="AL12" s="492"/>
      <c r="AM12" s="492"/>
      <c r="AN12" s="492"/>
      <c r="AO12" s="492"/>
      <c r="AP12" s="492"/>
      <c r="AQ12" s="492"/>
      <c r="AR12" s="492"/>
    </row>
    <row r="13" spans="1:44" x14ac:dyDescent="0.35">
      <c r="A13" s="485" t="s">
        <v>690</v>
      </c>
      <c r="B13" s="485"/>
      <c r="C13" s="485"/>
      <c r="D13" s="485"/>
      <c r="E13" s="485"/>
      <c r="F13" s="485"/>
      <c r="G13" s="485"/>
      <c r="H13" s="485"/>
      <c r="I13" s="485"/>
      <c r="J13" s="485"/>
      <c r="K13" s="487">
        <f>IF(ISBLANK('Page 12 PC1YR'!F15)," ",('Page 12 PC1YR'!F15))</f>
        <v>1500</v>
      </c>
      <c r="L13" s="487"/>
      <c r="M13" s="487"/>
      <c r="N13" s="487"/>
      <c r="O13" s="487"/>
      <c r="P13" s="487"/>
      <c r="Q13" s="487">
        <f>IF(ISBLANK('Page 12 PC1YR'!F15)," ",('Page 12 PC1YR'!I15))</f>
        <v>30</v>
      </c>
      <c r="R13" s="487"/>
      <c r="S13" s="487"/>
      <c r="T13" s="487"/>
      <c r="U13" s="487"/>
      <c r="V13" s="487"/>
      <c r="W13" s="487"/>
      <c r="X13" s="487"/>
      <c r="Y13" s="489"/>
      <c r="Z13" s="489"/>
      <c r="AA13" s="491">
        <f>IF(ISBLANK('Page 12 PC1YR'!F15)," ",(K13/Q13))</f>
        <v>50</v>
      </c>
      <c r="AB13" s="491"/>
      <c r="AC13" s="491"/>
      <c r="AD13" s="491"/>
      <c r="AE13" s="491"/>
      <c r="AF13" s="491"/>
      <c r="AG13" s="491"/>
      <c r="AH13" s="491"/>
      <c r="AI13" s="491"/>
      <c r="AJ13" s="491"/>
      <c r="AK13" s="491"/>
      <c r="AL13" s="491"/>
      <c r="AM13" s="491"/>
      <c r="AN13" s="491"/>
      <c r="AO13" s="491"/>
      <c r="AP13" s="491"/>
      <c r="AQ13" s="491"/>
      <c r="AR13" s="491"/>
    </row>
    <row r="14" spans="1:44" x14ac:dyDescent="0.35">
      <c r="A14" s="486"/>
      <c r="B14" s="486"/>
      <c r="C14" s="486"/>
      <c r="D14" s="486"/>
      <c r="E14" s="486"/>
      <c r="F14" s="486"/>
      <c r="G14" s="486"/>
      <c r="H14" s="486"/>
      <c r="I14" s="486"/>
      <c r="J14" s="486"/>
      <c r="K14" s="488"/>
      <c r="L14" s="488"/>
      <c r="M14" s="488"/>
      <c r="N14" s="488"/>
      <c r="O14" s="488"/>
      <c r="P14" s="488"/>
      <c r="Q14" s="488"/>
      <c r="R14" s="488"/>
      <c r="S14" s="488"/>
      <c r="T14" s="488"/>
      <c r="U14" s="488"/>
      <c r="V14" s="488"/>
      <c r="W14" s="488"/>
      <c r="X14" s="488"/>
      <c r="Y14" s="490"/>
      <c r="Z14" s="490"/>
      <c r="AA14" s="492"/>
      <c r="AB14" s="492"/>
      <c r="AC14" s="492"/>
      <c r="AD14" s="492"/>
      <c r="AE14" s="492"/>
      <c r="AF14" s="492"/>
      <c r="AG14" s="492"/>
      <c r="AH14" s="492"/>
      <c r="AI14" s="492"/>
      <c r="AJ14" s="492"/>
      <c r="AK14" s="492"/>
      <c r="AL14" s="492"/>
      <c r="AM14" s="492"/>
      <c r="AN14" s="492"/>
      <c r="AO14" s="492"/>
      <c r="AP14" s="492"/>
      <c r="AQ14" s="492"/>
      <c r="AR14" s="492"/>
    </row>
    <row r="15" spans="1:44" x14ac:dyDescent="0.35">
      <c r="A15" s="485" t="s">
        <v>691</v>
      </c>
      <c r="B15" s="485"/>
      <c r="C15" s="485"/>
      <c r="D15" s="485"/>
      <c r="E15" s="485"/>
      <c r="F15" s="485"/>
      <c r="G15" s="485"/>
      <c r="H15" s="485"/>
      <c r="I15" s="485"/>
      <c r="J15" s="485"/>
      <c r="K15" s="487" t="e">
        <f>IF(ISBLANK('Page 12 PC1YR'!#REF!)," ",('Page 12 PC1YR'!#REF!))</f>
        <v>#REF!</v>
      </c>
      <c r="L15" s="487"/>
      <c r="M15" s="487"/>
      <c r="N15" s="487"/>
      <c r="O15" s="487"/>
      <c r="P15" s="487"/>
      <c r="Q15" s="487">
        <f>IF(ISBLANK('Page 12 PC1YR'!#REF!)," ",('Page 12 PC1YR'!I16))</f>
        <v>60</v>
      </c>
      <c r="R15" s="487"/>
      <c r="S15" s="487"/>
      <c r="T15" s="487"/>
      <c r="U15" s="487"/>
      <c r="V15" s="487"/>
      <c r="W15" s="487"/>
      <c r="X15" s="487"/>
      <c r="Y15" s="489"/>
      <c r="Z15" s="489"/>
      <c r="AA15" s="491" t="e">
        <f>IF(ISBLANK('Page 12 PC1YR'!#REF!)," ",(K15/Q15))</f>
        <v>#REF!</v>
      </c>
      <c r="AB15" s="491"/>
      <c r="AC15" s="491"/>
      <c r="AD15" s="491"/>
      <c r="AE15" s="491"/>
      <c r="AF15" s="491"/>
      <c r="AG15" s="491"/>
      <c r="AH15" s="491"/>
      <c r="AI15" s="491"/>
      <c r="AJ15" s="491"/>
      <c r="AK15" s="491"/>
      <c r="AL15" s="491"/>
      <c r="AM15" s="491"/>
      <c r="AN15" s="491"/>
      <c r="AO15" s="491"/>
      <c r="AP15" s="491"/>
      <c r="AQ15" s="491"/>
      <c r="AR15" s="491"/>
    </row>
    <row r="16" spans="1:44" x14ac:dyDescent="0.35">
      <c r="A16" s="486"/>
      <c r="B16" s="486"/>
      <c r="C16" s="486"/>
      <c r="D16" s="486"/>
      <c r="E16" s="486"/>
      <c r="F16" s="486"/>
      <c r="G16" s="486"/>
      <c r="H16" s="486"/>
      <c r="I16" s="486"/>
      <c r="J16" s="486"/>
      <c r="K16" s="488"/>
      <c r="L16" s="488"/>
      <c r="M16" s="488"/>
      <c r="N16" s="488"/>
      <c r="O16" s="488"/>
      <c r="P16" s="488"/>
      <c r="Q16" s="488"/>
      <c r="R16" s="488"/>
      <c r="S16" s="488"/>
      <c r="T16" s="488"/>
      <c r="U16" s="488"/>
      <c r="V16" s="488"/>
      <c r="W16" s="488"/>
      <c r="X16" s="488"/>
      <c r="Y16" s="490"/>
      <c r="Z16" s="490"/>
      <c r="AA16" s="492"/>
      <c r="AB16" s="492"/>
      <c r="AC16" s="492"/>
      <c r="AD16" s="492"/>
      <c r="AE16" s="492"/>
      <c r="AF16" s="492"/>
      <c r="AG16" s="492"/>
      <c r="AH16" s="492"/>
      <c r="AI16" s="492"/>
      <c r="AJ16" s="492"/>
      <c r="AK16" s="492"/>
      <c r="AL16" s="492"/>
      <c r="AM16" s="492"/>
      <c r="AN16" s="492"/>
      <c r="AO16" s="492"/>
      <c r="AP16" s="492"/>
      <c r="AQ16" s="492"/>
      <c r="AR16" s="492"/>
    </row>
    <row r="17" spans="1:44" x14ac:dyDescent="0.35">
      <c r="A17" s="485" t="s">
        <v>671</v>
      </c>
      <c r="B17" s="485"/>
      <c r="C17" s="485"/>
      <c r="D17" s="485"/>
      <c r="E17" s="485"/>
      <c r="F17" s="485"/>
      <c r="G17" s="485"/>
      <c r="H17" s="485"/>
      <c r="I17" s="485"/>
      <c r="J17" s="485"/>
      <c r="K17" s="487"/>
      <c r="L17" s="487"/>
      <c r="M17" s="487"/>
      <c r="N17" s="487"/>
      <c r="O17" s="487"/>
      <c r="P17" s="487"/>
      <c r="Q17" s="487"/>
      <c r="R17" s="487"/>
      <c r="S17" s="487"/>
      <c r="T17" s="487"/>
      <c r="U17" s="487"/>
      <c r="V17" s="487"/>
      <c r="W17" s="487"/>
      <c r="X17" s="487"/>
      <c r="Y17" s="489"/>
      <c r="Z17" s="489"/>
      <c r="AA17" s="491" t="s">
        <v>704</v>
      </c>
      <c r="AB17" s="491"/>
      <c r="AC17" s="491"/>
      <c r="AD17" s="491"/>
      <c r="AE17" s="491"/>
      <c r="AF17" s="491"/>
      <c r="AG17" s="491"/>
      <c r="AH17" s="491"/>
      <c r="AI17" s="491"/>
      <c r="AJ17" s="491"/>
      <c r="AK17" s="491"/>
      <c r="AL17" s="491"/>
      <c r="AM17" s="491"/>
      <c r="AN17" s="491"/>
      <c r="AO17" s="491"/>
      <c r="AP17" s="491"/>
      <c r="AQ17" s="491"/>
      <c r="AR17" s="491"/>
    </row>
    <row r="18" spans="1:44" x14ac:dyDescent="0.35">
      <c r="A18" s="486"/>
      <c r="B18" s="486"/>
      <c r="C18" s="486"/>
      <c r="D18" s="486"/>
      <c r="E18" s="486"/>
      <c r="F18" s="486"/>
      <c r="G18" s="486"/>
      <c r="H18" s="486"/>
      <c r="I18" s="486"/>
      <c r="J18" s="486"/>
      <c r="K18" s="488"/>
      <c r="L18" s="488"/>
      <c r="M18" s="488"/>
      <c r="N18" s="488"/>
      <c r="O18" s="488"/>
      <c r="P18" s="488"/>
      <c r="Q18" s="488"/>
      <c r="R18" s="488"/>
      <c r="S18" s="488"/>
      <c r="T18" s="488"/>
      <c r="U18" s="488"/>
      <c r="V18" s="488"/>
      <c r="W18" s="488"/>
      <c r="X18" s="488"/>
      <c r="Y18" s="490"/>
      <c r="Z18" s="490"/>
      <c r="AA18" s="492"/>
      <c r="AB18" s="492"/>
      <c r="AC18" s="492"/>
      <c r="AD18" s="492"/>
      <c r="AE18" s="492"/>
      <c r="AF18" s="492"/>
      <c r="AG18" s="492"/>
      <c r="AH18" s="492"/>
      <c r="AI18" s="492"/>
      <c r="AJ18" s="492"/>
      <c r="AK18" s="492"/>
      <c r="AL18" s="492"/>
      <c r="AM18" s="492"/>
      <c r="AN18" s="492"/>
      <c r="AO18" s="492"/>
      <c r="AP18" s="492"/>
      <c r="AQ18" s="492"/>
      <c r="AR18" s="492"/>
    </row>
    <row r="19" spans="1:44" x14ac:dyDescent="0.35">
      <c r="A19" s="485" t="s">
        <v>672</v>
      </c>
      <c r="B19" s="485"/>
      <c r="C19" s="485"/>
      <c r="D19" s="485"/>
      <c r="E19" s="485"/>
      <c r="F19" s="485"/>
      <c r="G19" s="485"/>
      <c r="H19" s="485"/>
      <c r="I19" s="485"/>
      <c r="J19" s="485"/>
      <c r="K19" s="487"/>
      <c r="L19" s="487"/>
      <c r="M19" s="487"/>
      <c r="N19" s="487"/>
      <c r="O19" s="487"/>
      <c r="P19" s="487"/>
      <c r="Q19" s="487"/>
      <c r="R19" s="487"/>
      <c r="S19" s="487"/>
      <c r="T19" s="487"/>
      <c r="U19" s="487"/>
      <c r="V19" s="487"/>
      <c r="W19" s="487"/>
      <c r="X19" s="487"/>
      <c r="Y19" s="489"/>
      <c r="Z19" s="489"/>
      <c r="AA19" s="491"/>
      <c r="AB19" s="491"/>
      <c r="AC19" s="491"/>
      <c r="AD19" s="491"/>
      <c r="AE19" s="491"/>
      <c r="AF19" s="491"/>
      <c r="AG19" s="491"/>
      <c r="AH19" s="491"/>
      <c r="AI19" s="491"/>
      <c r="AJ19" s="491"/>
      <c r="AK19" s="491"/>
      <c r="AL19" s="491"/>
      <c r="AM19" s="491"/>
      <c r="AN19" s="491"/>
      <c r="AO19" s="491"/>
      <c r="AP19" s="491"/>
      <c r="AQ19" s="491"/>
      <c r="AR19" s="491"/>
    </row>
    <row r="20" spans="1:44" x14ac:dyDescent="0.35">
      <c r="A20" s="486"/>
      <c r="B20" s="486"/>
      <c r="C20" s="486"/>
      <c r="D20" s="486"/>
      <c r="E20" s="486"/>
      <c r="F20" s="486"/>
      <c r="G20" s="486"/>
      <c r="H20" s="486"/>
      <c r="I20" s="486"/>
      <c r="J20" s="486"/>
      <c r="K20" s="488"/>
      <c r="L20" s="488"/>
      <c r="M20" s="488"/>
      <c r="N20" s="488"/>
      <c r="O20" s="488"/>
      <c r="P20" s="488"/>
      <c r="Q20" s="488"/>
      <c r="R20" s="488"/>
      <c r="S20" s="488"/>
      <c r="T20" s="488"/>
      <c r="U20" s="488"/>
      <c r="V20" s="488"/>
      <c r="W20" s="488"/>
      <c r="X20" s="488"/>
      <c r="Y20" s="490"/>
      <c r="Z20" s="490"/>
      <c r="AA20" s="492"/>
      <c r="AB20" s="492"/>
      <c r="AC20" s="492"/>
      <c r="AD20" s="492"/>
      <c r="AE20" s="492"/>
      <c r="AF20" s="492"/>
      <c r="AG20" s="492"/>
      <c r="AH20" s="492"/>
      <c r="AI20" s="492"/>
      <c r="AJ20" s="492"/>
      <c r="AK20" s="492"/>
      <c r="AL20" s="492"/>
      <c r="AM20" s="492"/>
      <c r="AN20" s="492"/>
      <c r="AO20" s="492"/>
      <c r="AP20" s="492"/>
      <c r="AQ20" s="492"/>
      <c r="AR20" s="492"/>
    </row>
    <row r="21" spans="1:44" x14ac:dyDescent="0.35">
      <c r="A21" s="485" t="s">
        <v>692</v>
      </c>
      <c r="B21" s="485"/>
      <c r="C21" s="485"/>
      <c r="D21" s="485"/>
      <c r="E21" s="485"/>
      <c r="F21" s="485"/>
      <c r="G21" s="485"/>
      <c r="H21" s="485"/>
      <c r="I21" s="485"/>
      <c r="J21" s="485"/>
      <c r="K21" s="487"/>
      <c r="L21" s="487"/>
      <c r="M21" s="487"/>
      <c r="N21" s="487"/>
      <c r="O21" s="487"/>
      <c r="P21" s="487"/>
      <c r="Q21" s="487"/>
      <c r="R21" s="487"/>
      <c r="S21" s="487"/>
      <c r="T21" s="487"/>
      <c r="U21" s="487"/>
      <c r="V21" s="487"/>
      <c r="W21" s="487"/>
      <c r="X21" s="487"/>
      <c r="Y21" s="489"/>
      <c r="Z21" s="489"/>
      <c r="AA21" s="491"/>
      <c r="AB21" s="491"/>
      <c r="AC21" s="491"/>
      <c r="AD21" s="491"/>
      <c r="AE21" s="491"/>
      <c r="AF21" s="491"/>
      <c r="AG21" s="491"/>
      <c r="AH21" s="491"/>
      <c r="AI21" s="491"/>
      <c r="AJ21" s="491"/>
      <c r="AK21" s="491"/>
      <c r="AL21" s="491"/>
      <c r="AM21" s="491"/>
      <c r="AN21" s="491"/>
      <c r="AO21" s="491"/>
      <c r="AP21" s="491"/>
      <c r="AQ21" s="491"/>
      <c r="AR21" s="491"/>
    </row>
    <row r="22" spans="1:44" x14ac:dyDescent="0.35">
      <c r="A22" s="486"/>
      <c r="B22" s="486"/>
      <c r="C22" s="486"/>
      <c r="D22" s="486"/>
      <c r="E22" s="486"/>
      <c r="F22" s="486"/>
      <c r="G22" s="486"/>
      <c r="H22" s="486"/>
      <c r="I22" s="486"/>
      <c r="J22" s="486"/>
      <c r="K22" s="488"/>
      <c r="L22" s="488"/>
      <c r="M22" s="488"/>
      <c r="N22" s="488"/>
      <c r="O22" s="488"/>
      <c r="P22" s="488"/>
      <c r="Q22" s="488"/>
      <c r="R22" s="488"/>
      <c r="S22" s="488"/>
      <c r="T22" s="488"/>
      <c r="U22" s="488"/>
      <c r="V22" s="488"/>
      <c r="W22" s="488"/>
      <c r="X22" s="488"/>
      <c r="Y22" s="490"/>
      <c r="Z22" s="490"/>
      <c r="AA22" s="492"/>
      <c r="AB22" s="492"/>
      <c r="AC22" s="492"/>
      <c r="AD22" s="492"/>
      <c r="AE22" s="492"/>
      <c r="AF22" s="492"/>
      <c r="AG22" s="492"/>
      <c r="AH22" s="492"/>
      <c r="AI22" s="492"/>
      <c r="AJ22" s="492"/>
      <c r="AK22" s="492"/>
      <c r="AL22" s="492"/>
      <c r="AM22" s="492"/>
      <c r="AN22" s="492"/>
      <c r="AO22" s="492"/>
      <c r="AP22" s="492"/>
      <c r="AQ22" s="492"/>
      <c r="AR22" s="492"/>
    </row>
    <row r="23" spans="1:44" x14ac:dyDescent="0.35">
      <c r="A23" s="485" t="str">
        <f>"Change Notices -"&amp;(RIGHT(A4,5))</f>
        <v>Change Notices --2027</v>
      </c>
      <c r="B23" s="485"/>
      <c r="C23" s="485"/>
      <c r="D23" s="485"/>
      <c r="E23" s="485"/>
      <c r="F23" s="485"/>
      <c r="G23" s="485"/>
      <c r="H23" s="485"/>
      <c r="I23" s="485"/>
      <c r="J23" s="485"/>
      <c r="K23" s="487"/>
      <c r="L23" s="487"/>
      <c r="M23" s="487"/>
      <c r="N23" s="487"/>
      <c r="O23" s="487"/>
      <c r="P23" s="487"/>
      <c r="Q23" s="487"/>
      <c r="R23" s="487"/>
      <c r="S23" s="487"/>
      <c r="T23" s="487"/>
      <c r="U23" s="487"/>
      <c r="V23" s="487"/>
      <c r="W23" s="487"/>
      <c r="X23" s="487"/>
      <c r="Y23" s="489"/>
      <c r="Z23" s="489"/>
      <c r="AA23" s="491"/>
      <c r="AB23" s="491"/>
      <c r="AC23" s="491"/>
      <c r="AD23" s="491"/>
      <c r="AE23" s="491"/>
      <c r="AF23" s="491"/>
      <c r="AG23" s="491"/>
      <c r="AH23" s="491"/>
      <c r="AI23" s="491"/>
      <c r="AJ23" s="491"/>
      <c r="AK23" s="491"/>
      <c r="AL23" s="491"/>
      <c r="AM23" s="491"/>
      <c r="AN23" s="491"/>
      <c r="AO23" s="491"/>
      <c r="AP23" s="491"/>
      <c r="AQ23" s="491"/>
      <c r="AR23" s="491"/>
    </row>
    <row r="24" spans="1:44" x14ac:dyDescent="0.35">
      <c r="A24" s="486"/>
      <c r="B24" s="486"/>
      <c r="C24" s="486"/>
      <c r="D24" s="486"/>
      <c r="E24" s="486"/>
      <c r="F24" s="486"/>
      <c r="G24" s="486"/>
      <c r="H24" s="486"/>
      <c r="I24" s="486"/>
      <c r="J24" s="486"/>
      <c r="K24" s="488"/>
      <c r="L24" s="488"/>
      <c r="M24" s="488"/>
      <c r="N24" s="488"/>
      <c r="O24" s="488"/>
      <c r="P24" s="488"/>
      <c r="Q24" s="488"/>
      <c r="R24" s="488"/>
      <c r="S24" s="488"/>
      <c r="T24" s="488"/>
      <c r="U24" s="488"/>
      <c r="V24" s="488"/>
      <c r="W24" s="488"/>
      <c r="X24" s="488"/>
      <c r="Y24" s="490"/>
      <c r="Z24" s="490"/>
      <c r="AA24" s="492"/>
      <c r="AB24" s="492"/>
      <c r="AC24" s="492"/>
      <c r="AD24" s="492"/>
      <c r="AE24" s="492"/>
      <c r="AF24" s="492"/>
      <c r="AG24" s="492"/>
      <c r="AH24" s="492"/>
      <c r="AI24" s="492"/>
      <c r="AJ24" s="492"/>
      <c r="AK24" s="492"/>
      <c r="AL24" s="492"/>
      <c r="AM24" s="492"/>
      <c r="AN24" s="492"/>
      <c r="AO24" s="492"/>
      <c r="AP24" s="492"/>
      <c r="AQ24" s="492"/>
      <c r="AR24" s="492"/>
    </row>
    <row r="25" spans="1:44" x14ac:dyDescent="0.35">
      <c r="A25" s="485" t="s">
        <v>693</v>
      </c>
      <c r="B25" s="485"/>
      <c r="C25" s="485"/>
      <c r="D25" s="485"/>
      <c r="E25" s="485"/>
      <c r="F25" s="485"/>
      <c r="G25" s="485"/>
      <c r="H25" s="485"/>
      <c r="I25" s="485"/>
      <c r="J25" s="485"/>
      <c r="K25" s="487"/>
      <c r="L25" s="487"/>
      <c r="M25" s="487"/>
      <c r="N25" s="487"/>
      <c r="O25" s="487"/>
      <c r="P25" s="487"/>
      <c r="Q25" s="487"/>
      <c r="R25" s="487"/>
      <c r="S25" s="487"/>
      <c r="T25" s="487"/>
      <c r="U25" s="487"/>
      <c r="V25" s="487"/>
      <c r="W25" s="487"/>
      <c r="X25" s="487"/>
      <c r="Y25" s="489"/>
      <c r="Z25" s="489"/>
      <c r="AA25" s="491"/>
      <c r="AB25" s="491"/>
      <c r="AC25" s="491"/>
      <c r="AD25" s="491"/>
      <c r="AE25" s="491"/>
      <c r="AF25" s="491"/>
      <c r="AG25" s="491"/>
      <c r="AH25" s="491"/>
      <c r="AI25" s="491"/>
      <c r="AJ25" s="491"/>
      <c r="AK25" s="491"/>
      <c r="AL25" s="491"/>
      <c r="AM25" s="491"/>
      <c r="AN25" s="491"/>
      <c r="AO25" s="491"/>
      <c r="AP25" s="491"/>
      <c r="AQ25" s="491"/>
      <c r="AR25" s="491"/>
    </row>
    <row r="26" spans="1:44" x14ac:dyDescent="0.35">
      <c r="A26" s="486"/>
      <c r="B26" s="486"/>
      <c r="C26" s="486"/>
      <c r="D26" s="486"/>
      <c r="E26" s="486"/>
      <c r="F26" s="486"/>
      <c r="G26" s="486"/>
      <c r="H26" s="486"/>
      <c r="I26" s="486"/>
      <c r="J26" s="486"/>
      <c r="K26" s="488"/>
      <c r="L26" s="488"/>
      <c r="M26" s="488"/>
      <c r="N26" s="488"/>
      <c r="O26" s="488"/>
      <c r="P26" s="488"/>
      <c r="Q26" s="488"/>
      <c r="R26" s="488"/>
      <c r="S26" s="488"/>
      <c r="T26" s="488"/>
      <c r="U26" s="488"/>
      <c r="V26" s="488"/>
      <c r="W26" s="488"/>
      <c r="X26" s="488"/>
      <c r="Y26" s="490"/>
      <c r="Z26" s="490"/>
      <c r="AA26" s="492"/>
      <c r="AB26" s="492"/>
      <c r="AC26" s="492"/>
      <c r="AD26" s="492"/>
      <c r="AE26" s="492"/>
      <c r="AF26" s="492"/>
      <c r="AG26" s="492"/>
      <c r="AH26" s="492"/>
      <c r="AI26" s="492"/>
      <c r="AJ26" s="492"/>
      <c r="AK26" s="492"/>
      <c r="AL26" s="492"/>
      <c r="AM26" s="492"/>
      <c r="AN26" s="492"/>
      <c r="AO26" s="492"/>
      <c r="AP26" s="492"/>
      <c r="AQ26" s="492"/>
      <c r="AR26" s="492"/>
    </row>
    <row r="27" spans="1:44" x14ac:dyDescent="0.35">
      <c r="A27" s="485" t="s">
        <v>676</v>
      </c>
      <c r="B27" s="485"/>
      <c r="C27" s="485"/>
      <c r="D27" s="485"/>
      <c r="E27" s="485"/>
      <c r="F27" s="485"/>
      <c r="G27" s="485"/>
      <c r="H27" s="485"/>
      <c r="I27" s="485"/>
      <c r="J27" s="485"/>
      <c r="K27" s="487"/>
      <c r="L27" s="487"/>
      <c r="M27" s="487"/>
      <c r="N27" s="487"/>
      <c r="O27" s="487"/>
      <c r="P27" s="487"/>
      <c r="Q27" s="487"/>
      <c r="R27" s="487"/>
      <c r="S27" s="487"/>
      <c r="T27" s="487"/>
      <c r="U27" s="487"/>
      <c r="V27" s="487"/>
      <c r="W27" s="487"/>
      <c r="X27" s="487"/>
      <c r="Y27" s="489"/>
      <c r="Z27" s="489"/>
      <c r="AA27" s="491"/>
      <c r="AB27" s="491"/>
      <c r="AC27" s="491"/>
      <c r="AD27" s="491"/>
      <c r="AE27" s="491"/>
      <c r="AF27" s="491"/>
      <c r="AG27" s="491"/>
      <c r="AH27" s="491"/>
      <c r="AI27" s="491"/>
      <c r="AJ27" s="491"/>
      <c r="AK27" s="491"/>
      <c r="AL27" s="491"/>
      <c r="AM27" s="491"/>
      <c r="AN27" s="491"/>
      <c r="AO27" s="491"/>
      <c r="AP27" s="491"/>
      <c r="AQ27" s="491"/>
      <c r="AR27" s="491"/>
    </row>
    <row r="28" spans="1:44" x14ac:dyDescent="0.35">
      <c r="A28" s="486"/>
      <c r="B28" s="486"/>
      <c r="C28" s="486"/>
      <c r="D28" s="486"/>
      <c r="E28" s="486"/>
      <c r="F28" s="486"/>
      <c r="G28" s="486"/>
      <c r="H28" s="486"/>
      <c r="I28" s="486"/>
      <c r="J28" s="486"/>
      <c r="K28" s="488"/>
      <c r="L28" s="488"/>
      <c r="M28" s="488"/>
      <c r="N28" s="488"/>
      <c r="O28" s="488"/>
      <c r="P28" s="488"/>
      <c r="Q28" s="488"/>
      <c r="R28" s="488"/>
      <c r="S28" s="488"/>
      <c r="T28" s="488"/>
      <c r="U28" s="488"/>
      <c r="V28" s="488"/>
      <c r="W28" s="488"/>
      <c r="X28" s="488"/>
      <c r="Y28" s="490"/>
      <c r="Z28" s="490"/>
      <c r="AA28" s="492"/>
      <c r="AB28" s="492"/>
      <c r="AC28" s="492"/>
      <c r="AD28" s="492"/>
      <c r="AE28" s="492"/>
      <c r="AF28" s="492"/>
      <c r="AG28" s="492"/>
      <c r="AH28" s="492"/>
      <c r="AI28" s="492"/>
      <c r="AJ28" s="492"/>
      <c r="AK28" s="492"/>
      <c r="AL28" s="492"/>
      <c r="AM28" s="492"/>
      <c r="AN28" s="492"/>
      <c r="AO28" s="492"/>
      <c r="AP28" s="492"/>
      <c r="AQ28" s="492"/>
      <c r="AR28" s="492"/>
    </row>
    <row r="29" spans="1:44" x14ac:dyDescent="0.35">
      <c r="A29" s="485" t="s">
        <v>694</v>
      </c>
      <c r="B29" s="485"/>
      <c r="C29" s="485"/>
      <c r="D29" s="485"/>
      <c r="E29" s="485"/>
      <c r="F29" s="485"/>
      <c r="G29" s="485"/>
      <c r="H29" s="485"/>
      <c r="I29" s="485"/>
      <c r="J29" s="485"/>
      <c r="K29" s="487"/>
      <c r="L29" s="487"/>
      <c r="M29" s="487"/>
      <c r="N29" s="487"/>
      <c r="O29" s="487"/>
      <c r="P29" s="487"/>
      <c r="Q29" s="487"/>
      <c r="R29" s="487"/>
      <c r="S29" s="487"/>
      <c r="T29" s="487"/>
      <c r="U29" s="487"/>
      <c r="V29" s="487"/>
      <c r="W29" s="487"/>
      <c r="X29" s="487"/>
      <c r="Y29" s="489"/>
      <c r="Z29" s="489"/>
      <c r="AA29" s="491"/>
      <c r="AB29" s="491"/>
      <c r="AC29" s="491"/>
      <c r="AD29" s="491"/>
      <c r="AE29" s="491"/>
      <c r="AF29" s="491"/>
      <c r="AG29" s="491"/>
      <c r="AH29" s="491"/>
      <c r="AI29" s="491"/>
      <c r="AJ29" s="491"/>
      <c r="AK29" s="491"/>
      <c r="AL29" s="491"/>
      <c r="AM29" s="491"/>
      <c r="AN29" s="491"/>
      <c r="AO29" s="491"/>
      <c r="AP29" s="491"/>
      <c r="AQ29" s="491"/>
      <c r="AR29" s="491"/>
    </row>
    <row r="30" spans="1:44" x14ac:dyDescent="0.35">
      <c r="A30" s="486"/>
      <c r="B30" s="486"/>
      <c r="C30" s="486"/>
      <c r="D30" s="486"/>
      <c r="E30" s="486"/>
      <c r="F30" s="486"/>
      <c r="G30" s="486"/>
      <c r="H30" s="486"/>
      <c r="I30" s="486"/>
      <c r="J30" s="486"/>
      <c r="K30" s="488"/>
      <c r="L30" s="488"/>
      <c r="M30" s="488"/>
      <c r="N30" s="488"/>
      <c r="O30" s="488"/>
      <c r="P30" s="488"/>
      <c r="Q30" s="488"/>
      <c r="R30" s="488"/>
      <c r="S30" s="488"/>
      <c r="T30" s="488"/>
      <c r="U30" s="488"/>
      <c r="V30" s="488"/>
      <c r="W30" s="488"/>
      <c r="X30" s="488"/>
      <c r="Y30" s="490"/>
      <c r="Z30" s="490"/>
      <c r="AA30" s="492"/>
      <c r="AB30" s="492"/>
      <c r="AC30" s="492"/>
      <c r="AD30" s="492"/>
      <c r="AE30" s="492"/>
      <c r="AF30" s="492"/>
      <c r="AG30" s="492"/>
      <c r="AH30" s="492"/>
      <c r="AI30" s="492"/>
      <c r="AJ30" s="492"/>
      <c r="AK30" s="492"/>
      <c r="AL30" s="492"/>
      <c r="AM30" s="492"/>
      <c r="AN30" s="492"/>
      <c r="AO30" s="492"/>
      <c r="AP30" s="492"/>
      <c r="AQ30" s="492"/>
      <c r="AR30" s="492"/>
    </row>
    <row r="31" spans="1:44" x14ac:dyDescent="0.35">
      <c r="A31" s="485" t="s">
        <v>677</v>
      </c>
      <c r="B31" s="485"/>
      <c r="C31" s="485"/>
      <c r="D31" s="485"/>
      <c r="E31" s="485"/>
      <c r="F31" s="485"/>
      <c r="G31" s="485"/>
      <c r="H31" s="485"/>
      <c r="I31" s="485"/>
      <c r="J31" s="485"/>
      <c r="K31" s="487"/>
      <c r="L31" s="487"/>
      <c r="M31" s="487"/>
      <c r="N31" s="487"/>
      <c r="O31" s="487"/>
      <c r="P31" s="487"/>
      <c r="Q31" s="487"/>
      <c r="R31" s="487"/>
      <c r="S31" s="487"/>
      <c r="T31" s="487"/>
      <c r="U31" s="487"/>
      <c r="V31" s="487"/>
      <c r="W31" s="487"/>
      <c r="X31" s="487"/>
      <c r="Y31" s="489"/>
      <c r="Z31" s="489"/>
      <c r="AA31" s="491"/>
      <c r="AB31" s="491"/>
      <c r="AC31" s="491"/>
      <c r="AD31" s="491"/>
      <c r="AE31" s="491"/>
      <c r="AF31" s="491"/>
      <c r="AG31" s="491"/>
      <c r="AH31" s="491"/>
      <c r="AI31" s="491"/>
      <c r="AJ31" s="491"/>
      <c r="AK31" s="491"/>
      <c r="AL31" s="491"/>
      <c r="AM31" s="491"/>
      <c r="AN31" s="491"/>
      <c r="AO31" s="491"/>
      <c r="AP31" s="491"/>
      <c r="AQ31" s="491"/>
      <c r="AR31" s="491"/>
    </row>
    <row r="32" spans="1:44" x14ac:dyDescent="0.35">
      <c r="A32" s="486"/>
      <c r="B32" s="486"/>
      <c r="C32" s="486"/>
      <c r="D32" s="486"/>
      <c r="E32" s="486"/>
      <c r="F32" s="486"/>
      <c r="G32" s="486"/>
      <c r="H32" s="486"/>
      <c r="I32" s="486"/>
      <c r="J32" s="486"/>
      <c r="K32" s="488"/>
      <c r="L32" s="488"/>
      <c r="M32" s="488"/>
      <c r="N32" s="488"/>
      <c r="O32" s="488"/>
      <c r="P32" s="488"/>
      <c r="Q32" s="488"/>
      <c r="R32" s="488"/>
      <c r="S32" s="488"/>
      <c r="T32" s="488"/>
      <c r="U32" s="488"/>
      <c r="V32" s="488"/>
      <c r="W32" s="488"/>
      <c r="X32" s="488"/>
      <c r="Y32" s="490"/>
      <c r="Z32" s="490"/>
      <c r="AA32" s="492"/>
      <c r="AB32" s="492"/>
      <c r="AC32" s="492"/>
      <c r="AD32" s="492"/>
      <c r="AE32" s="492"/>
      <c r="AF32" s="492"/>
      <c r="AG32" s="492"/>
      <c r="AH32" s="492"/>
      <c r="AI32" s="492"/>
      <c r="AJ32" s="492"/>
      <c r="AK32" s="492"/>
      <c r="AL32" s="492"/>
      <c r="AM32" s="492"/>
      <c r="AN32" s="492"/>
      <c r="AO32" s="492"/>
      <c r="AP32" s="492"/>
      <c r="AQ32" s="492"/>
      <c r="AR32" s="492"/>
    </row>
    <row r="33" spans="1:44" x14ac:dyDescent="0.35">
      <c r="A33" s="485" t="s">
        <v>695</v>
      </c>
      <c r="B33" s="485"/>
      <c r="C33" s="485"/>
      <c r="D33" s="485"/>
      <c r="E33" s="485"/>
      <c r="F33" s="485"/>
      <c r="G33" s="485"/>
      <c r="H33" s="485"/>
      <c r="I33" s="485"/>
      <c r="J33" s="485"/>
      <c r="K33" s="487"/>
      <c r="L33" s="487"/>
      <c r="M33" s="487"/>
      <c r="N33" s="487"/>
      <c r="O33" s="487"/>
      <c r="P33" s="487"/>
      <c r="Q33" s="487"/>
      <c r="R33" s="487"/>
      <c r="S33" s="487"/>
      <c r="T33" s="487"/>
      <c r="U33" s="487"/>
      <c r="V33" s="487"/>
      <c r="W33" s="487"/>
      <c r="X33" s="487"/>
      <c r="Y33" s="489"/>
      <c r="Z33" s="489"/>
      <c r="AA33" s="491"/>
      <c r="AB33" s="491"/>
      <c r="AC33" s="491"/>
      <c r="AD33" s="491"/>
      <c r="AE33" s="491"/>
      <c r="AF33" s="491"/>
      <c r="AG33" s="491"/>
      <c r="AH33" s="491"/>
      <c r="AI33" s="491"/>
      <c r="AJ33" s="491"/>
      <c r="AK33" s="491"/>
      <c r="AL33" s="491"/>
      <c r="AM33" s="491"/>
      <c r="AN33" s="491"/>
      <c r="AO33" s="491"/>
      <c r="AP33" s="491"/>
      <c r="AQ33" s="491"/>
      <c r="AR33" s="491"/>
    </row>
    <row r="34" spans="1:44" x14ac:dyDescent="0.35">
      <c r="A34" s="486"/>
      <c r="B34" s="486"/>
      <c r="C34" s="486"/>
      <c r="D34" s="486"/>
      <c r="E34" s="486"/>
      <c r="F34" s="486"/>
      <c r="G34" s="486"/>
      <c r="H34" s="486"/>
      <c r="I34" s="486"/>
      <c r="J34" s="486"/>
      <c r="K34" s="488"/>
      <c r="L34" s="488"/>
      <c r="M34" s="488"/>
      <c r="N34" s="488"/>
      <c r="O34" s="488"/>
      <c r="P34" s="488"/>
      <c r="Q34" s="488"/>
      <c r="R34" s="488"/>
      <c r="S34" s="488"/>
      <c r="T34" s="488"/>
      <c r="U34" s="488"/>
      <c r="V34" s="488"/>
      <c r="W34" s="488"/>
      <c r="X34" s="488"/>
      <c r="Y34" s="490"/>
      <c r="Z34" s="490"/>
      <c r="AA34" s="492"/>
      <c r="AB34" s="492"/>
      <c r="AC34" s="492"/>
      <c r="AD34" s="492"/>
      <c r="AE34" s="492"/>
      <c r="AF34" s="492"/>
      <c r="AG34" s="492"/>
      <c r="AH34" s="492"/>
      <c r="AI34" s="492"/>
      <c r="AJ34" s="492"/>
      <c r="AK34" s="492"/>
      <c r="AL34" s="492"/>
      <c r="AM34" s="492"/>
      <c r="AN34" s="492"/>
      <c r="AO34" s="492"/>
      <c r="AP34" s="492"/>
      <c r="AQ34" s="492"/>
      <c r="AR34" s="492"/>
    </row>
    <row r="35" spans="1:44" x14ac:dyDescent="0.35">
      <c r="A35" s="485" t="s">
        <v>696</v>
      </c>
      <c r="B35" s="485"/>
      <c r="C35" s="485"/>
      <c r="D35" s="485"/>
      <c r="E35" s="485"/>
      <c r="F35" s="485"/>
      <c r="G35" s="485"/>
      <c r="H35" s="485"/>
      <c r="I35" s="485"/>
      <c r="J35" s="485"/>
      <c r="K35" s="487"/>
      <c r="L35" s="487"/>
      <c r="M35" s="487"/>
      <c r="N35" s="487"/>
      <c r="O35" s="487"/>
      <c r="P35" s="487"/>
      <c r="Q35" s="487"/>
      <c r="R35" s="487"/>
      <c r="S35" s="487"/>
      <c r="T35" s="487"/>
      <c r="U35" s="487"/>
      <c r="V35" s="487"/>
      <c r="W35" s="487"/>
      <c r="X35" s="487"/>
      <c r="Y35" s="489"/>
      <c r="Z35" s="489"/>
      <c r="AA35" s="491"/>
      <c r="AB35" s="491"/>
      <c r="AC35" s="491"/>
      <c r="AD35" s="491"/>
      <c r="AE35" s="491"/>
      <c r="AF35" s="491"/>
      <c r="AG35" s="491"/>
      <c r="AH35" s="491"/>
      <c r="AI35" s="491"/>
      <c r="AJ35" s="491"/>
      <c r="AK35" s="491"/>
      <c r="AL35" s="491"/>
      <c r="AM35" s="491"/>
      <c r="AN35" s="491"/>
      <c r="AO35" s="491"/>
      <c r="AP35" s="491"/>
      <c r="AQ35" s="491"/>
      <c r="AR35" s="491"/>
    </row>
    <row r="36" spans="1:44" x14ac:dyDescent="0.35">
      <c r="A36" s="486"/>
      <c r="B36" s="486"/>
      <c r="C36" s="486"/>
      <c r="D36" s="486"/>
      <c r="E36" s="486"/>
      <c r="F36" s="486"/>
      <c r="G36" s="486"/>
      <c r="H36" s="486"/>
      <c r="I36" s="486"/>
      <c r="J36" s="486"/>
      <c r="K36" s="488"/>
      <c r="L36" s="488"/>
      <c r="M36" s="488"/>
      <c r="N36" s="488"/>
      <c r="O36" s="488"/>
      <c r="P36" s="488"/>
      <c r="Q36" s="488"/>
      <c r="R36" s="488"/>
      <c r="S36" s="488"/>
      <c r="T36" s="488"/>
      <c r="U36" s="488"/>
      <c r="V36" s="488"/>
      <c r="W36" s="488"/>
      <c r="X36" s="488"/>
      <c r="Y36" s="490"/>
      <c r="Z36" s="490"/>
      <c r="AA36" s="492"/>
      <c r="AB36" s="492"/>
      <c r="AC36" s="492"/>
      <c r="AD36" s="492"/>
      <c r="AE36" s="492"/>
      <c r="AF36" s="492"/>
      <c r="AG36" s="492"/>
      <c r="AH36" s="492"/>
      <c r="AI36" s="492"/>
      <c r="AJ36" s="492"/>
      <c r="AK36" s="492"/>
      <c r="AL36" s="492"/>
      <c r="AM36" s="492"/>
      <c r="AN36" s="492"/>
      <c r="AO36" s="492"/>
      <c r="AP36" s="492"/>
      <c r="AQ36" s="492"/>
      <c r="AR36" s="492"/>
    </row>
    <row r="37" spans="1:44" x14ac:dyDescent="0.35">
      <c r="A37" s="485" t="s">
        <v>697</v>
      </c>
      <c r="B37" s="485"/>
      <c r="C37" s="485"/>
      <c r="D37" s="485"/>
      <c r="E37" s="485"/>
      <c r="F37" s="485"/>
      <c r="G37" s="485"/>
      <c r="H37" s="485"/>
      <c r="I37" s="485"/>
      <c r="J37" s="485"/>
      <c r="K37" s="487"/>
      <c r="L37" s="487"/>
      <c r="M37" s="487"/>
      <c r="N37" s="487"/>
      <c r="O37" s="487"/>
      <c r="P37" s="487"/>
      <c r="Q37" s="487"/>
      <c r="R37" s="487"/>
      <c r="S37" s="487"/>
      <c r="T37" s="487"/>
      <c r="U37" s="487"/>
      <c r="V37" s="487"/>
      <c r="W37" s="487"/>
      <c r="X37" s="487"/>
      <c r="Y37" s="489"/>
      <c r="Z37" s="489"/>
      <c r="AA37" s="491"/>
      <c r="AB37" s="491"/>
      <c r="AC37" s="491"/>
      <c r="AD37" s="491"/>
      <c r="AE37" s="491"/>
      <c r="AF37" s="491"/>
      <c r="AG37" s="491"/>
      <c r="AH37" s="491"/>
      <c r="AI37" s="491"/>
      <c r="AJ37" s="491"/>
      <c r="AK37" s="491"/>
      <c r="AL37" s="491"/>
      <c r="AM37" s="491"/>
      <c r="AN37" s="491"/>
      <c r="AO37" s="491"/>
      <c r="AP37" s="491"/>
      <c r="AQ37" s="491"/>
      <c r="AR37" s="491"/>
    </row>
    <row r="38" spans="1:44" x14ac:dyDescent="0.35">
      <c r="A38" s="486"/>
      <c r="B38" s="486"/>
      <c r="C38" s="486"/>
      <c r="D38" s="486"/>
      <c r="E38" s="486"/>
      <c r="F38" s="486"/>
      <c r="G38" s="486"/>
      <c r="H38" s="486"/>
      <c r="I38" s="486"/>
      <c r="J38" s="486"/>
      <c r="K38" s="488"/>
      <c r="L38" s="488"/>
      <c r="M38" s="488"/>
      <c r="N38" s="488"/>
      <c r="O38" s="488"/>
      <c r="P38" s="488"/>
      <c r="Q38" s="488"/>
      <c r="R38" s="488"/>
      <c r="S38" s="488"/>
      <c r="T38" s="488"/>
      <c r="U38" s="488"/>
      <c r="V38" s="488"/>
      <c r="W38" s="488"/>
      <c r="X38" s="488"/>
      <c r="Y38" s="490"/>
      <c r="Z38" s="490"/>
      <c r="AA38" s="492"/>
      <c r="AB38" s="492"/>
      <c r="AC38" s="492"/>
      <c r="AD38" s="492"/>
      <c r="AE38" s="492"/>
      <c r="AF38" s="492"/>
      <c r="AG38" s="492"/>
      <c r="AH38" s="492"/>
      <c r="AI38" s="492"/>
      <c r="AJ38" s="492"/>
      <c r="AK38" s="492"/>
      <c r="AL38" s="492"/>
      <c r="AM38" s="492"/>
      <c r="AN38" s="492"/>
      <c r="AO38" s="492"/>
      <c r="AP38" s="492"/>
      <c r="AQ38" s="492"/>
      <c r="AR38" s="492"/>
    </row>
    <row r="39" spans="1:44" x14ac:dyDescent="0.35">
      <c r="A39" s="485" t="s">
        <v>698</v>
      </c>
      <c r="B39" s="485"/>
      <c r="C39" s="485"/>
      <c r="D39" s="485"/>
      <c r="E39" s="485"/>
      <c r="F39" s="485"/>
      <c r="G39" s="485"/>
      <c r="H39" s="485"/>
      <c r="I39" s="485"/>
      <c r="J39" s="485"/>
      <c r="K39" s="487"/>
      <c r="L39" s="487"/>
      <c r="M39" s="487"/>
      <c r="N39" s="487"/>
      <c r="O39" s="487"/>
      <c r="P39" s="487"/>
      <c r="Q39" s="487"/>
      <c r="R39" s="487"/>
      <c r="S39" s="487"/>
      <c r="T39" s="487"/>
      <c r="U39" s="487"/>
      <c r="V39" s="487"/>
      <c r="W39" s="487"/>
      <c r="X39" s="487"/>
      <c r="Y39" s="489"/>
      <c r="Z39" s="489"/>
      <c r="AA39" s="491"/>
      <c r="AB39" s="491"/>
      <c r="AC39" s="491"/>
      <c r="AD39" s="491"/>
      <c r="AE39" s="491"/>
      <c r="AF39" s="491"/>
      <c r="AG39" s="491"/>
      <c r="AH39" s="491"/>
      <c r="AI39" s="491"/>
      <c r="AJ39" s="491"/>
      <c r="AK39" s="491"/>
      <c r="AL39" s="491"/>
      <c r="AM39" s="491"/>
      <c r="AN39" s="491"/>
      <c r="AO39" s="491"/>
      <c r="AP39" s="491"/>
      <c r="AQ39" s="491"/>
      <c r="AR39" s="491"/>
    </row>
    <row r="40" spans="1:44" x14ac:dyDescent="0.35">
      <c r="A40" s="486"/>
      <c r="B40" s="486"/>
      <c r="C40" s="486"/>
      <c r="D40" s="486"/>
      <c r="E40" s="486"/>
      <c r="F40" s="486"/>
      <c r="G40" s="486"/>
      <c r="H40" s="486"/>
      <c r="I40" s="486"/>
      <c r="J40" s="486"/>
      <c r="K40" s="488"/>
      <c r="L40" s="488"/>
      <c r="M40" s="488"/>
      <c r="N40" s="488"/>
      <c r="O40" s="488"/>
      <c r="P40" s="488"/>
      <c r="Q40" s="488"/>
      <c r="R40" s="488"/>
      <c r="S40" s="488"/>
      <c r="T40" s="488"/>
      <c r="U40" s="488"/>
      <c r="V40" s="488"/>
      <c r="W40" s="488"/>
      <c r="X40" s="488"/>
      <c r="Y40" s="490"/>
      <c r="Z40" s="490"/>
      <c r="AA40" s="492"/>
      <c r="AB40" s="492"/>
      <c r="AC40" s="492"/>
      <c r="AD40" s="492"/>
      <c r="AE40" s="492"/>
      <c r="AF40" s="492"/>
      <c r="AG40" s="492"/>
      <c r="AH40" s="492"/>
      <c r="AI40" s="492"/>
      <c r="AJ40" s="492"/>
      <c r="AK40" s="492"/>
      <c r="AL40" s="492"/>
      <c r="AM40" s="492"/>
      <c r="AN40" s="492"/>
      <c r="AO40" s="492"/>
      <c r="AP40" s="492"/>
      <c r="AQ40" s="492"/>
      <c r="AR40" s="492"/>
    </row>
    <row r="41" spans="1:44" x14ac:dyDescent="0.35">
      <c r="A41" s="485" t="s">
        <v>699</v>
      </c>
      <c r="B41" s="485"/>
      <c r="C41" s="485"/>
      <c r="D41" s="485"/>
      <c r="E41" s="485"/>
      <c r="F41" s="485"/>
      <c r="G41" s="485"/>
      <c r="H41" s="485"/>
      <c r="I41" s="485"/>
      <c r="J41" s="485"/>
      <c r="K41" s="487"/>
      <c r="L41" s="487"/>
      <c r="M41" s="487"/>
      <c r="N41" s="487"/>
      <c r="O41" s="487"/>
      <c r="P41" s="487"/>
      <c r="Q41" s="487"/>
      <c r="R41" s="487"/>
      <c r="S41" s="487"/>
      <c r="T41" s="487"/>
      <c r="U41" s="487"/>
      <c r="V41" s="487"/>
      <c r="W41" s="487"/>
      <c r="X41" s="487"/>
      <c r="Y41" s="489"/>
      <c r="Z41" s="489"/>
      <c r="AA41" s="491"/>
      <c r="AB41" s="491"/>
      <c r="AC41" s="491"/>
      <c r="AD41" s="491"/>
      <c r="AE41" s="491"/>
      <c r="AF41" s="491"/>
      <c r="AG41" s="491"/>
      <c r="AH41" s="491"/>
      <c r="AI41" s="491"/>
      <c r="AJ41" s="491"/>
      <c r="AK41" s="491"/>
      <c r="AL41" s="491"/>
      <c r="AM41" s="491"/>
      <c r="AN41" s="491"/>
      <c r="AO41" s="491"/>
      <c r="AP41" s="491"/>
      <c r="AQ41" s="491"/>
      <c r="AR41" s="491"/>
    </row>
    <row r="42" spans="1:44" x14ac:dyDescent="0.35">
      <c r="A42" s="486"/>
      <c r="B42" s="486"/>
      <c r="C42" s="486"/>
      <c r="D42" s="486"/>
      <c r="E42" s="486"/>
      <c r="F42" s="486"/>
      <c r="G42" s="486"/>
      <c r="H42" s="486"/>
      <c r="I42" s="486"/>
      <c r="J42" s="486"/>
      <c r="K42" s="488"/>
      <c r="L42" s="488"/>
      <c r="M42" s="488"/>
      <c r="N42" s="488"/>
      <c r="O42" s="488"/>
      <c r="P42" s="488"/>
      <c r="Q42" s="488"/>
      <c r="R42" s="488"/>
      <c r="S42" s="488"/>
      <c r="T42" s="488"/>
      <c r="U42" s="488"/>
      <c r="V42" s="488"/>
      <c r="W42" s="488"/>
      <c r="X42" s="488"/>
      <c r="Y42" s="490"/>
      <c r="Z42" s="490"/>
      <c r="AA42" s="492"/>
      <c r="AB42" s="492"/>
      <c r="AC42" s="492"/>
      <c r="AD42" s="492"/>
      <c r="AE42" s="492"/>
      <c r="AF42" s="492"/>
      <c r="AG42" s="492"/>
      <c r="AH42" s="492"/>
      <c r="AI42" s="492"/>
      <c r="AJ42" s="492"/>
      <c r="AK42" s="492"/>
      <c r="AL42" s="492"/>
      <c r="AM42" s="492"/>
      <c r="AN42" s="492"/>
      <c r="AO42" s="492"/>
      <c r="AP42" s="492"/>
      <c r="AQ42" s="492"/>
      <c r="AR42" s="492"/>
    </row>
    <row r="43" spans="1:44" x14ac:dyDescent="0.35">
      <c r="A43" s="485" t="s">
        <v>700</v>
      </c>
      <c r="B43" s="485"/>
      <c r="C43" s="485"/>
      <c r="D43" s="485"/>
      <c r="E43" s="485"/>
      <c r="F43" s="485"/>
      <c r="G43" s="485"/>
      <c r="H43" s="485"/>
      <c r="I43" s="485"/>
      <c r="J43" s="485"/>
      <c r="K43" s="487"/>
      <c r="L43" s="487"/>
      <c r="M43" s="487"/>
      <c r="N43" s="487"/>
      <c r="O43" s="487"/>
      <c r="P43" s="487"/>
      <c r="Q43" s="487"/>
      <c r="R43" s="487"/>
      <c r="S43" s="487"/>
      <c r="T43" s="487"/>
      <c r="U43" s="487"/>
      <c r="V43" s="487"/>
      <c r="W43" s="487"/>
      <c r="X43" s="487"/>
      <c r="Y43" s="489"/>
      <c r="Z43" s="489"/>
      <c r="AA43" s="491"/>
      <c r="AB43" s="491"/>
      <c r="AC43" s="491"/>
      <c r="AD43" s="491"/>
      <c r="AE43" s="491"/>
      <c r="AF43" s="491"/>
      <c r="AG43" s="491"/>
      <c r="AH43" s="491"/>
      <c r="AI43" s="491"/>
      <c r="AJ43" s="491"/>
      <c r="AK43" s="491"/>
      <c r="AL43" s="491"/>
      <c r="AM43" s="491"/>
      <c r="AN43" s="491"/>
      <c r="AO43" s="491"/>
      <c r="AP43" s="491"/>
      <c r="AQ43" s="491"/>
      <c r="AR43" s="491"/>
    </row>
    <row r="44" spans="1:44" x14ac:dyDescent="0.35">
      <c r="A44" s="486"/>
      <c r="B44" s="486"/>
      <c r="C44" s="486"/>
      <c r="D44" s="486"/>
      <c r="E44" s="486"/>
      <c r="F44" s="486"/>
      <c r="G44" s="486"/>
      <c r="H44" s="486"/>
      <c r="I44" s="486"/>
      <c r="J44" s="486"/>
      <c r="K44" s="488"/>
      <c r="L44" s="488"/>
      <c r="M44" s="488"/>
      <c r="N44" s="488"/>
      <c r="O44" s="488"/>
      <c r="P44" s="488"/>
      <c r="Q44" s="488"/>
      <c r="R44" s="488"/>
      <c r="S44" s="488"/>
      <c r="T44" s="488"/>
      <c r="U44" s="488"/>
      <c r="V44" s="488"/>
      <c r="W44" s="488"/>
      <c r="X44" s="488"/>
      <c r="Y44" s="490"/>
      <c r="Z44" s="490"/>
      <c r="AA44" s="492"/>
      <c r="AB44" s="492"/>
      <c r="AC44" s="492"/>
      <c r="AD44" s="492"/>
      <c r="AE44" s="492"/>
      <c r="AF44" s="492"/>
      <c r="AG44" s="492"/>
      <c r="AH44" s="492"/>
      <c r="AI44" s="492"/>
      <c r="AJ44" s="492"/>
      <c r="AK44" s="492"/>
      <c r="AL44" s="492"/>
      <c r="AM44" s="492"/>
      <c r="AN44" s="492"/>
      <c r="AO44" s="492"/>
      <c r="AP44" s="492"/>
      <c r="AQ44" s="492"/>
      <c r="AR44" s="492"/>
    </row>
    <row r="45" spans="1:44" x14ac:dyDescent="0.35">
      <c r="A45" s="485" t="s">
        <v>701</v>
      </c>
      <c r="B45" s="485"/>
      <c r="C45" s="485"/>
      <c r="D45" s="485"/>
      <c r="E45" s="485"/>
      <c r="F45" s="485"/>
      <c r="G45" s="485"/>
      <c r="H45" s="485"/>
      <c r="I45" s="485"/>
      <c r="J45" s="485"/>
      <c r="K45" s="487"/>
      <c r="L45" s="487"/>
      <c r="M45" s="487"/>
      <c r="N45" s="487"/>
      <c r="O45" s="487"/>
      <c r="P45" s="487"/>
      <c r="Q45" s="487"/>
      <c r="R45" s="487"/>
      <c r="S45" s="487"/>
      <c r="T45" s="487"/>
      <c r="U45" s="487"/>
      <c r="V45" s="487"/>
      <c r="W45" s="487"/>
      <c r="X45" s="487"/>
      <c r="Y45" s="489"/>
      <c r="Z45" s="489"/>
      <c r="AA45" s="491"/>
      <c r="AB45" s="491"/>
      <c r="AC45" s="491"/>
      <c r="AD45" s="491"/>
      <c r="AE45" s="491"/>
      <c r="AF45" s="491"/>
      <c r="AG45" s="491"/>
      <c r="AH45" s="491"/>
      <c r="AI45" s="491"/>
      <c r="AJ45" s="491"/>
      <c r="AK45" s="491"/>
      <c r="AL45" s="491"/>
      <c r="AM45" s="491"/>
      <c r="AN45" s="491"/>
      <c r="AO45" s="491"/>
      <c r="AP45" s="491"/>
      <c r="AQ45" s="491"/>
      <c r="AR45" s="491"/>
    </row>
    <row r="46" spans="1:44" x14ac:dyDescent="0.35">
      <c r="A46" s="486"/>
      <c r="B46" s="486"/>
      <c r="C46" s="486"/>
      <c r="D46" s="486"/>
      <c r="E46" s="486"/>
      <c r="F46" s="486"/>
      <c r="G46" s="486"/>
      <c r="H46" s="486"/>
      <c r="I46" s="486"/>
      <c r="J46" s="486"/>
      <c r="K46" s="488"/>
      <c r="L46" s="488"/>
      <c r="M46" s="488"/>
      <c r="N46" s="488"/>
      <c r="O46" s="488"/>
      <c r="P46" s="488"/>
      <c r="Q46" s="488"/>
      <c r="R46" s="488"/>
      <c r="S46" s="488"/>
      <c r="T46" s="488"/>
      <c r="U46" s="488"/>
      <c r="V46" s="488"/>
      <c r="W46" s="488"/>
      <c r="X46" s="488"/>
      <c r="Y46" s="490"/>
      <c r="Z46" s="490"/>
      <c r="AA46" s="492"/>
      <c r="AB46" s="492"/>
      <c r="AC46" s="492"/>
      <c r="AD46" s="492"/>
      <c r="AE46" s="492"/>
      <c r="AF46" s="492"/>
      <c r="AG46" s="492"/>
      <c r="AH46" s="492"/>
      <c r="AI46" s="492"/>
      <c r="AJ46" s="492"/>
      <c r="AK46" s="492"/>
      <c r="AL46" s="492"/>
      <c r="AM46" s="492"/>
      <c r="AN46" s="492"/>
      <c r="AO46" s="492"/>
      <c r="AP46" s="492"/>
      <c r="AQ46" s="492"/>
      <c r="AR46" s="492"/>
    </row>
    <row r="47" spans="1:44" x14ac:dyDescent="0.35">
      <c r="A47" s="485" t="s">
        <v>702</v>
      </c>
      <c r="B47" s="485"/>
      <c r="C47" s="485"/>
      <c r="D47" s="485"/>
      <c r="E47" s="485"/>
      <c r="F47" s="485"/>
      <c r="G47" s="485"/>
      <c r="H47" s="485"/>
      <c r="I47" s="485"/>
      <c r="J47" s="485"/>
      <c r="K47" s="487"/>
      <c r="L47" s="487"/>
      <c r="M47" s="487"/>
      <c r="N47" s="487"/>
      <c r="O47" s="487"/>
      <c r="P47" s="487"/>
      <c r="Q47" s="487"/>
      <c r="R47" s="487"/>
      <c r="S47" s="487"/>
      <c r="T47" s="487"/>
      <c r="U47" s="487"/>
      <c r="V47" s="487"/>
      <c r="W47" s="487"/>
      <c r="X47" s="487"/>
      <c r="Y47" s="489"/>
      <c r="Z47" s="489"/>
      <c r="AA47" s="491"/>
      <c r="AB47" s="491"/>
      <c r="AC47" s="491"/>
      <c r="AD47" s="491"/>
      <c r="AE47" s="491"/>
      <c r="AF47" s="491"/>
      <c r="AG47" s="491"/>
      <c r="AH47" s="491"/>
      <c r="AI47" s="491"/>
      <c r="AJ47" s="491"/>
      <c r="AK47" s="491"/>
      <c r="AL47" s="491"/>
      <c r="AM47" s="491"/>
      <c r="AN47" s="491"/>
      <c r="AO47" s="491"/>
      <c r="AP47" s="491"/>
      <c r="AQ47" s="491"/>
      <c r="AR47" s="491"/>
    </row>
    <row r="48" spans="1:44" x14ac:dyDescent="0.35">
      <c r="A48" s="486"/>
      <c r="B48" s="486"/>
      <c r="C48" s="486"/>
      <c r="D48" s="486"/>
      <c r="E48" s="486"/>
      <c r="F48" s="486"/>
      <c r="G48" s="486"/>
      <c r="H48" s="486"/>
      <c r="I48" s="486"/>
      <c r="J48" s="486"/>
      <c r="K48" s="488"/>
      <c r="L48" s="488"/>
      <c r="M48" s="488"/>
      <c r="N48" s="488"/>
      <c r="O48" s="488"/>
      <c r="P48" s="488"/>
      <c r="Q48" s="488"/>
      <c r="R48" s="488"/>
      <c r="S48" s="488"/>
      <c r="T48" s="488"/>
      <c r="U48" s="488"/>
      <c r="V48" s="488"/>
      <c r="W48" s="488"/>
      <c r="X48" s="488"/>
      <c r="Y48" s="490"/>
      <c r="Z48" s="490"/>
      <c r="AA48" s="492"/>
      <c r="AB48" s="492"/>
      <c r="AC48" s="492"/>
      <c r="AD48" s="492"/>
      <c r="AE48" s="492"/>
      <c r="AF48" s="492"/>
      <c r="AG48" s="492"/>
      <c r="AH48" s="492"/>
      <c r="AI48" s="492"/>
      <c r="AJ48" s="492"/>
      <c r="AK48" s="492"/>
      <c r="AL48" s="492"/>
      <c r="AM48" s="492"/>
      <c r="AN48" s="492"/>
      <c r="AO48" s="492"/>
      <c r="AP48" s="492"/>
      <c r="AQ48" s="492"/>
      <c r="AR48" s="492"/>
    </row>
    <row r="49" spans="1:44" x14ac:dyDescent="0.35">
      <c r="A49" s="485" t="s">
        <v>682</v>
      </c>
      <c r="B49" s="485"/>
      <c r="C49" s="485"/>
      <c r="D49" s="485"/>
      <c r="E49" s="485"/>
      <c r="F49" s="485"/>
      <c r="G49" s="485"/>
      <c r="H49" s="485"/>
      <c r="I49" s="485"/>
      <c r="J49" s="485"/>
      <c r="K49" s="487"/>
      <c r="L49" s="487"/>
      <c r="M49" s="487"/>
      <c r="N49" s="487"/>
      <c r="O49" s="487"/>
      <c r="P49" s="487"/>
      <c r="Q49" s="487"/>
      <c r="R49" s="487"/>
      <c r="S49" s="487"/>
      <c r="T49" s="487"/>
      <c r="U49" s="487"/>
      <c r="V49" s="487"/>
      <c r="W49" s="487"/>
      <c r="X49" s="487"/>
      <c r="Y49" s="489"/>
      <c r="Z49" s="489"/>
      <c r="AA49" s="491"/>
      <c r="AB49" s="491"/>
      <c r="AC49" s="491"/>
      <c r="AD49" s="491"/>
      <c r="AE49" s="491"/>
      <c r="AF49" s="491"/>
      <c r="AG49" s="491"/>
      <c r="AH49" s="491"/>
      <c r="AI49" s="491"/>
      <c r="AJ49" s="491"/>
      <c r="AK49" s="491"/>
      <c r="AL49" s="491"/>
      <c r="AM49" s="491"/>
      <c r="AN49" s="491"/>
      <c r="AO49" s="491"/>
      <c r="AP49" s="491"/>
      <c r="AQ49" s="491"/>
      <c r="AR49" s="491"/>
    </row>
    <row r="50" spans="1:44" x14ac:dyDescent="0.35">
      <c r="A50" s="486"/>
      <c r="B50" s="486"/>
      <c r="C50" s="486"/>
      <c r="D50" s="486"/>
      <c r="E50" s="486"/>
      <c r="F50" s="486"/>
      <c r="G50" s="486"/>
      <c r="H50" s="486"/>
      <c r="I50" s="486"/>
      <c r="J50" s="486"/>
      <c r="K50" s="488"/>
      <c r="L50" s="488"/>
      <c r="M50" s="488"/>
      <c r="N50" s="488"/>
      <c r="O50" s="488"/>
      <c r="P50" s="488"/>
      <c r="Q50" s="488"/>
      <c r="R50" s="488"/>
      <c r="S50" s="488"/>
      <c r="T50" s="488"/>
      <c r="U50" s="488"/>
      <c r="V50" s="488"/>
      <c r="W50" s="488"/>
      <c r="X50" s="488"/>
      <c r="Y50" s="490"/>
      <c r="Z50" s="490"/>
      <c r="AA50" s="492"/>
      <c r="AB50" s="492"/>
      <c r="AC50" s="492"/>
      <c r="AD50" s="492"/>
      <c r="AE50" s="492"/>
      <c r="AF50" s="492"/>
      <c r="AG50" s="492"/>
      <c r="AH50" s="492"/>
      <c r="AI50" s="492"/>
      <c r="AJ50" s="492"/>
      <c r="AK50" s="492"/>
      <c r="AL50" s="492"/>
      <c r="AM50" s="492"/>
      <c r="AN50" s="492"/>
      <c r="AO50" s="492"/>
      <c r="AP50" s="492"/>
      <c r="AQ50" s="492"/>
      <c r="AR50" s="492"/>
    </row>
    <row r="51" spans="1:44" x14ac:dyDescent="0.35">
      <c r="A51" s="485" t="s">
        <v>703</v>
      </c>
      <c r="B51" s="485"/>
      <c r="C51" s="485"/>
      <c r="D51" s="485"/>
      <c r="E51" s="485"/>
      <c r="F51" s="485"/>
      <c r="G51" s="485"/>
      <c r="H51" s="485"/>
      <c r="I51" s="485"/>
      <c r="J51" s="485"/>
      <c r="K51" s="487"/>
      <c r="L51" s="487"/>
      <c r="M51" s="487"/>
      <c r="N51" s="487"/>
      <c r="O51" s="487"/>
      <c r="P51" s="487"/>
      <c r="Q51" s="487"/>
      <c r="R51" s="487"/>
      <c r="S51" s="487"/>
      <c r="T51" s="487"/>
      <c r="U51" s="487"/>
      <c r="V51" s="487"/>
      <c r="W51" s="487"/>
      <c r="X51" s="487"/>
      <c r="Y51" s="489"/>
      <c r="Z51" s="489"/>
      <c r="AA51" s="491"/>
      <c r="AB51" s="491"/>
      <c r="AC51" s="491"/>
      <c r="AD51" s="491"/>
      <c r="AE51" s="491"/>
      <c r="AF51" s="491"/>
      <c r="AG51" s="491"/>
      <c r="AH51" s="491"/>
      <c r="AI51" s="491"/>
      <c r="AJ51" s="491"/>
      <c r="AK51" s="491"/>
      <c r="AL51" s="491"/>
      <c r="AM51" s="491"/>
      <c r="AN51" s="491"/>
      <c r="AO51" s="491"/>
      <c r="AP51" s="491"/>
      <c r="AQ51" s="491"/>
      <c r="AR51" s="491"/>
    </row>
    <row r="52" spans="1:44" x14ac:dyDescent="0.35">
      <c r="A52" s="486"/>
      <c r="B52" s="486"/>
      <c r="C52" s="486"/>
      <c r="D52" s="486"/>
      <c r="E52" s="486"/>
      <c r="F52" s="486"/>
      <c r="G52" s="486"/>
      <c r="H52" s="486"/>
      <c r="I52" s="486"/>
      <c r="J52" s="486"/>
      <c r="K52" s="488"/>
      <c r="L52" s="488"/>
      <c r="M52" s="488"/>
      <c r="N52" s="488"/>
      <c r="O52" s="488"/>
      <c r="P52" s="488"/>
      <c r="Q52" s="488"/>
      <c r="R52" s="488"/>
      <c r="S52" s="488"/>
      <c r="T52" s="488"/>
      <c r="U52" s="488"/>
      <c r="V52" s="488"/>
      <c r="W52" s="488"/>
      <c r="X52" s="488"/>
      <c r="Y52" s="490"/>
      <c r="Z52" s="490"/>
      <c r="AA52" s="492"/>
      <c r="AB52" s="492"/>
      <c r="AC52" s="492"/>
      <c r="AD52" s="492"/>
      <c r="AE52" s="492"/>
      <c r="AF52" s="492"/>
      <c r="AG52" s="492"/>
      <c r="AH52" s="492"/>
      <c r="AI52" s="492"/>
      <c r="AJ52" s="492"/>
      <c r="AK52" s="492"/>
      <c r="AL52" s="492"/>
      <c r="AM52" s="492"/>
      <c r="AN52" s="492"/>
      <c r="AO52" s="492"/>
      <c r="AP52" s="492"/>
      <c r="AQ52" s="492"/>
      <c r="AR52" s="492"/>
    </row>
    <row r="53" spans="1:44" x14ac:dyDescent="0.35">
      <c r="A53" s="105">
        <v>13</v>
      </c>
      <c r="B53" s="94"/>
      <c r="C53" s="94"/>
      <c r="D53" s="94"/>
      <c r="E53" s="94"/>
      <c r="F53" s="94"/>
      <c r="G53" s="94"/>
      <c r="H53" s="94"/>
      <c r="I53" s="94"/>
      <c r="J53" s="94"/>
      <c r="K53" s="94"/>
      <c r="L53" s="94"/>
      <c r="M53" s="94"/>
      <c r="N53" s="94"/>
      <c r="O53" s="94"/>
      <c r="P53" s="94"/>
      <c r="Q53" s="94"/>
      <c r="R53" s="94"/>
      <c r="S53" s="94"/>
      <c r="T53" s="94"/>
      <c r="U53" s="94"/>
      <c r="V53" s="94"/>
      <c r="W53" s="94"/>
      <c r="X53" s="94"/>
      <c r="Y53" s="94"/>
      <c r="Z53" s="94"/>
      <c r="AA53" s="94"/>
      <c r="AB53" s="94"/>
      <c r="AC53" s="94"/>
      <c r="AD53" s="94"/>
      <c r="AE53" s="94"/>
      <c r="AF53" s="94"/>
      <c r="AG53" s="94"/>
      <c r="AH53" s="94"/>
      <c r="AI53" s="94"/>
      <c r="AJ53" s="94"/>
      <c r="AK53" s="94"/>
      <c r="AL53" s="94"/>
      <c r="AM53" s="94"/>
      <c r="AN53" s="94"/>
      <c r="AO53" s="94"/>
      <c r="AP53" s="94"/>
      <c r="AQ53" s="94"/>
      <c r="AR53" s="94"/>
    </row>
    <row r="54" spans="1:44" x14ac:dyDescent="0.35">
      <c r="A54" s="94"/>
      <c r="B54" s="94"/>
      <c r="C54" s="94"/>
      <c r="D54" s="94"/>
      <c r="E54" s="94"/>
      <c r="F54" s="94"/>
      <c r="G54" s="94"/>
      <c r="H54" s="94"/>
      <c r="I54" s="94"/>
      <c r="J54" s="94"/>
      <c r="K54" s="94"/>
      <c r="L54" s="94"/>
      <c r="M54" s="94"/>
      <c r="N54" s="94"/>
      <c r="O54" s="94"/>
      <c r="P54" s="94"/>
      <c r="Q54" s="94"/>
      <c r="R54" s="94"/>
      <c r="S54" s="94"/>
      <c r="T54" s="94"/>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row>
  </sheetData>
  <mergeCells count="145">
    <mergeCell ref="A51:J52"/>
    <mergeCell ref="K51:P52"/>
    <mergeCell ref="Q51:Z52"/>
    <mergeCell ref="AA51:AF52"/>
    <mergeCell ref="AG51:AL52"/>
    <mergeCell ref="AM51:AR52"/>
    <mergeCell ref="A49:J50"/>
    <mergeCell ref="K49:P50"/>
    <mergeCell ref="Q49:Z50"/>
    <mergeCell ref="AA49:AF50"/>
    <mergeCell ref="AG49:AL50"/>
    <mergeCell ref="AM49:AR50"/>
    <mergeCell ref="A47:J48"/>
    <mergeCell ref="K47:P48"/>
    <mergeCell ref="Q47:Z48"/>
    <mergeCell ref="AA47:AF48"/>
    <mergeCell ref="AG47:AL48"/>
    <mergeCell ref="AM47:AR48"/>
    <mergeCell ref="A45:J46"/>
    <mergeCell ref="K45:P46"/>
    <mergeCell ref="Q45:Z46"/>
    <mergeCell ref="AA45:AF46"/>
    <mergeCell ref="AG45:AL46"/>
    <mergeCell ref="AM45:AR46"/>
    <mergeCell ref="A43:J44"/>
    <mergeCell ref="K43:P44"/>
    <mergeCell ref="Q43:Z44"/>
    <mergeCell ref="AA43:AF44"/>
    <mergeCell ref="AG43:AL44"/>
    <mergeCell ref="AM43:AR44"/>
    <mergeCell ref="A41:J42"/>
    <mergeCell ref="K41:P42"/>
    <mergeCell ref="Q41:Z42"/>
    <mergeCell ref="AA41:AF42"/>
    <mergeCell ref="AG41:AL42"/>
    <mergeCell ref="AM41:AR42"/>
    <mergeCell ref="A39:J40"/>
    <mergeCell ref="K39:P40"/>
    <mergeCell ref="Q39:Z40"/>
    <mergeCell ref="AA39:AF40"/>
    <mergeCell ref="AG39:AL40"/>
    <mergeCell ref="AM39:AR40"/>
    <mergeCell ref="A37:J38"/>
    <mergeCell ref="K37:P38"/>
    <mergeCell ref="Q37:Z38"/>
    <mergeCell ref="AA37:AF38"/>
    <mergeCell ref="AG37:AL38"/>
    <mergeCell ref="AM37:AR38"/>
    <mergeCell ref="A35:J36"/>
    <mergeCell ref="K35:P36"/>
    <mergeCell ref="Q35:Z36"/>
    <mergeCell ref="AA35:AF36"/>
    <mergeCell ref="AG35:AL36"/>
    <mergeCell ref="AM35:AR36"/>
    <mergeCell ref="A33:J34"/>
    <mergeCell ref="K33:P34"/>
    <mergeCell ref="Q33:Z34"/>
    <mergeCell ref="AA33:AF34"/>
    <mergeCell ref="AG33:AL34"/>
    <mergeCell ref="AM33:AR34"/>
    <mergeCell ref="A31:J32"/>
    <mergeCell ref="K31:P32"/>
    <mergeCell ref="Q31:Z32"/>
    <mergeCell ref="AA31:AF32"/>
    <mergeCell ref="AG31:AL32"/>
    <mergeCell ref="AM31:AR32"/>
    <mergeCell ref="A29:J30"/>
    <mergeCell ref="K29:P30"/>
    <mergeCell ref="Q29:Z30"/>
    <mergeCell ref="AA29:AF30"/>
    <mergeCell ref="AG29:AL30"/>
    <mergeCell ref="AM29:AR30"/>
    <mergeCell ref="A27:J28"/>
    <mergeCell ref="K27:P28"/>
    <mergeCell ref="Q27:Z28"/>
    <mergeCell ref="AA27:AF28"/>
    <mergeCell ref="AG27:AL28"/>
    <mergeCell ref="AM27:AR28"/>
    <mergeCell ref="A25:J26"/>
    <mergeCell ref="K25:P26"/>
    <mergeCell ref="Q25:Z26"/>
    <mergeCell ref="AA25:AF26"/>
    <mergeCell ref="AG25:AL26"/>
    <mergeCell ref="AM25:AR26"/>
    <mergeCell ref="A23:J24"/>
    <mergeCell ref="K23:P24"/>
    <mergeCell ref="Q23:Z24"/>
    <mergeCell ref="AA23:AF24"/>
    <mergeCell ref="AG23:AL24"/>
    <mergeCell ref="AM23:AR24"/>
    <mergeCell ref="A21:J22"/>
    <mergeCell ref="K21:P22"/>
    <mergeCell ref="Q21:Z22"/>
    <mergeCell ref="AA21:AF22"/>
    <mergeCell ref="AG21:AL22"/>
    <mergeCell ref="AM21:AR22"/>
    <mergeCell ref="A19:J20"/>
    <mergeCell ref="K19:P20"/>
    <mergeCell ref="Q19:Z20"/>
    <mergeCell ref="AA19:AF20"/>
    <mergeCell ref="AG19:AL20"/>
    <mergeCell ref="AM19:AR20"/>
    <mergeCell ref="A17:J18"/>
    <mergeCell ref="K17:P18"/>
    <mergeCell ref="Q17:Z18"/>
    <mergeCell ref="AA17:AF18"/>
    <mergeCell ref="AG17:AL18"/>
    <mergeCell ref="AM17:AR18"/>
    <mergeCell ref="AM9:AR10"/>
    <mergeCell ref="A15:J16"/>
    <mergeCell ref="K15:P16"/>
    <mergeCell ref="Q15:Z16"/>
    <mergeCell ref="AA15:AF16"/>
    <mergeCell ref="AG15:AL16"/>
    <mergeCell ref="AM15:AR16"/>
    <mergeCell ref="A13:J14"/>
    <mergeCell ref="K13:P14"/>
    <mergeCell ref="Q13:Z14"/>
    <mergeCell ref="AA13:AF14"/>
    <mergeCell ref="AG13:AL14"/>
    <mergeCell ref="AM13:AR14"/>
    <mergeCell ref="A53:AR54"/>
    <mergeCell ref="A7:J8"/>
    <mergeCell ref="K7:P8"/>
    <mergeCell ref="Q7:Z8"/>
    <mergeCell ref="AA7:AF8"/>
    <mergeCell ref="AG7:AL8"/>
    <mergeCell ref="AM7:AR8"/>
    <mergeCell ref="A1:V1"/>
    <mergeCell ref="W1:AI1"/>
    <mergeCell ref="AJ1:AR1"/>
    <mergeCell ref="A2:AR3"/>
    <mergeCell ref="A4:AR4"/>
    <mergeCell ref="A5:AR6"/>
    <mergeCell ref="A11:J12"/>
    <mergeCell ref="K11:P12"/>
    <mergeCell ref="Q11:Z12"/>
    <mergeCell ref="AA11:AF12"/>
    <mergeCell ref="AG11:AL12"/>
    <mergeCell ref="AM11:AR12"/>
    <mergeCell ref="A9:J10"/>
    <mergeCell ref="K9:P10"/>
    <mergeCell ref="Q9:Z10"/>
    <mergeCell ref="AA9:AF10"/>
    <mergeCell ref="AG9:AL10"/>
  </mergeCells>
  <pageMargins left="0.7" right="0.7" top="0.75" bottom="0.75" header="0.3" footer="0.3"/>
  <pageSetup scale="88" orientation="portrait" horizontalDpi="90" verticalDpi="9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DR36"/>
  <sheetViews>
    <sheetView zoomScaleNormal="100" zoomScaleSheetLayoutView="100" workbookViewId="0">
      <pane xSplit="5" ySplit="7" topLeftCell="F8" activePane="bottomRight" state="frozen"/>
      <selection activeCell="A3" sqref="A3:AR55"/>
      <selection pane="topRight" activeCell="A3" sqref="A3:AR55"/>
      <selection pane="bottomLeft" activeCell="A3" sqref="A3:AR55"/>
      <selection pane="bottomRight" activeCell="P1" sqref="P1:Q1"/>
    </sheetView>
  </sheetViews>
  <sheetFormatPr defaultColWidth="0" defaultRowHeight="14.15" zeroHeight="1" x14ac:dyDescent="0.35"/>
  <cols>
    <col min="1" max="4" width="2.3046875" style="1" customWidth="1"/>
    <col min="5" max="5" width="13.07421875" style="1" customWidth="1"/>
    <col min="6" max="17" width="7.69140625" style="1" customWidth="1"/>
    <col min="18" max="18" width="5.3046875" style="1" customWidth="1"/>
    <col min="19" max="19" width="5.69140625" style="1" hidden="1" customWidth="1"/>
    <col min="20" max="67" width="2" style="1" hidden="1" customWidth="1"/>
    <col min="68" max="68" width="1.84375" style="1" hidden="1" customWidth="1"/>
    <col min="69" max="72" width="2.3046875" style="1" hidden="1" customWidth="1"/>
    <col min="73" max="73" width="11.07421875" style="1" hidden="1" customWidth="1"/>
    <col min="74" max="88" width="2.3046875" style="1" hidden="1" customWidth="1"/>
    <col min="89" max="89" width="4.53515625" style="1" hidden="1" customWidth="1"/>
    <col min="90" max="114" width="2.3046875" style="1" hidden="1" customWidth="1"/>
    <col min="115" max="115" width="4.53515625" style="1" hidden="1" customWidth="1"/>
    <col min="116" max="120" width="2.3046875" style="1" hidden="1" customWidth="1"/>
    <col min="121" max="121" width="8.3046875" style="1" hidden="1" customWidth="1"/>
    <col min="122" max="122" width="5" style="1" hidden="1" customWidth="1"/>
    <col min="123" max="16384" width="2.3046875" style="1" hidden="1"/>
  </cols>
  <sheetData>
    <row r="1" spans="1:122" ht="15.45" x14ac:dyDescent="0.4">
      <c r="A1" s="86" t="str">
        <f>'Page 1'!B11</f>
        <v>Gasconade County</v>
      </c>
      <c r="B1" s="86"/>
      <c r="C1" s="86"/>
      <c r="D1" s="86"/>
      <c r="E1" s="86"/>
      <c r="F1" s="86"/>
      <c r="G1" s="86"/>
      <c r="H1" s="86"/>
      <c r="I1" s="86"/>
      <c r="J1" s="86"/>
      <c r="K1" s="86"/>
      <c r="L1" s="86"/>
      <c r="M1" s="87" t="s">
        <v>13</v>
      </c>
      <c r="N1" s="87"/>
      <c r="O1" s="87"/>
      <c r="P1" s="523" t="str">
        <f>IF(ISBLANK('Page 12 PC1YR'!AJ1)," ",('Page 12 PC1YR'!AJ1))</f>
        <v xml:space="preserve"> </v>
      </c>
      <c r="Q1" s="523"/>
      <c r="R1" s="478">
        <v>13</v>
      </c>
      <c r="S1" s="28"/>
      <c r="T1" s="28"/>
      <c r="U1" s="28"/>
      <c r="V1" s="28"/>
      <c r="W1" s="28"/>
      <c r="X1" s="28"/>
      <c r="Y1" s="28"/>
      <c r="Z1" s="28"/>
      <c r="AA1" s="28"/>
      <c r="AB1" s="28"/>
      <c r="AC1" s="28"/>
      <c r="AD1" s="28"/>
      <c r="AE1" s="87" t="s">
        <v>13</v>
      </c>
      <c r="AF1" s="88"/>
      <c r="AG1" s="88"/>
      <c r="AH1" s="88"/>
      <c r="AI1" s="88"/>
      <c r="AJ1" s="88"/>
      <c r="AK1" s="88"/>
      <c r="AL1" s="88"/>
      <c r="AM1" s="88"/>
      <c r="AN1" s="88"/>
      <c r="AO1" s="88"/>
      <c r="AP1" s="88"/>
      <c r="AQ1" s="88"/>
      <c r="AR1" s="506"/>
      <c r="AS1" s="506"/>
      <c r="AT1" s="506"/>
      <c r="AU1" s="506"/>
      <c r="AV1" s="506"/>
      <c r="AW1" s="506"/>
      <c r="AX1" s="506"/>
      <c r="AY1" s="506"/>
      <c r="AZ1" s="506"/>
      <c r="BA1" s="469" t="s">
        <v>664</v>
      </c>
      <c r="BB1" s="469"/>
      <c r="BC1" s="469"/>
      <c r="BD1" s="469"/>
      <c r="BE1" s="469"/>
      <c r="BF1" s="469"/>
      <c r="BG1" s="469"/>
      <c r="BH1" s="469"/>
      <c r="BI1" s="469"/>
      <c r="BJ1" s="469"/>
      <c r="BK1" s="469"/>
      <c r="BL1" s="468" t="str">
        <f>BU1</f>
        <v>2026</v>
      </c>
      <c r="BM1" s="468"/>
      <c r="BN1" s="468"/>
      <c r="BO1" s="468"/>
      <c r="BP1" s="478">
        <v>12</v>
      </c>
      <c r="BQ1" s="1" t="str">
        <f>'Page 1'!B6</f>
        <v>2026-2027</v>
      </c>
      <c r="BU1" s="1" t="str">
        <f>LEFT(BQ1,4)</f>
        <v>2026</v>
      </c>
    </row>
    <row r="2" spans="1:122" ht="15.45" x14ac:dyDescent="0.4">
      <c r="A2" s="475" t="str">
        <f>"Phase Chart " &amp;'Page 13 PC1YR'!BL1</f>
        <v>Phase Chart 2026</v>
      </c>
      <c r="B2" s="123"/>
      <c r="C2" s="123"/>
      <c r="D2" s="123"/>
      <c r="E2" s="123"/>
      <c r="F2" s="123"/>
      <c r="G2" s="123"/>
      <c r="H2" s="123"/>
      <c r="I2" s="123"/>
      <c r="J2" s="123"/>
      <c r="K2" s="123"/>
      <c r="L2" s="123"/>
      <c r="M2" s="123"/>
      <c r="N2" s="123"/>
      <c r="O2" s="123"/>
      <c r="P2" s="123"/>
      <c r="Q2" s="123"/>
      <c r="R2" s="214"/>
      <c r="S2" s="28"/>
      <c r="T2" s="28"/>
      <c r="U2" s="28"/>
      <c r="V2" s="28"/>
      <c r="W2" s="28"/>
      <c r="X2" s="28"/>
      <c r="Y2" s="28"/>
      <c r="Z2" s="28"/>
      <c r="AA2" s="28"/>
      <c r="AB2" s="28"/>
      <c r="AC2" s="28"/>
      <c r="AD2" s="28"/>
      <c r="AE2" s="6"/>
      <c r="AF2" s="3"/>
      <c r="AG2" s="3"/>
      <c r="AH2" s="3"/>
      <c r="AI2" s="3"/>
      <c r="AJ2" s="3"/>
      <c r="AK2" s="3"/>
      <c r="AL2" s="3"/>
      <c r="AM2" s="3"/>
      <c r="AN2" s="3"/>
      <c r="AO2" s="3"/>
      <c r="AP2" s="3"/>
      <c r="AQ2" s="3"/>
      <c r="AR2" s="32"/>
      <c r="AS2" s="32"/>
      <c r="AT2" s="32"/>
      <c r="AU2" s="32"/>
      <c r="AV2" s="32"/>
      <c r="AW2" s="32"/>
      <c r="AX2" s="32"/>
      <c r="AY2" s="32"/>
      <c r="AZ2" s="32"/>
      <c r="BA2" s="31"/>
      <c r="BB2" s="31"/>
      <c r="BC2" s="31"/>
      <c r="BD2" s="31"/>
      <c r="BE2" s="31"/>
      <c r="BF2" s="31"/>
      <c r="BG2" s="31"/>
      <c r="BH2" s="31"/>
      <c r="BI2" s="31"/>
      <c r="BJ2" s="31"/>
      <c r="BK2" s="31"/>
      <c r="BL2" s="33"/>
      <c r="BM2" s="33"/>
      <c r="BN2" s="33"/>
      <c r="BO2" s="33"/>
      <c r="BP2" s="478"/>
    </row>
    <row r="3" spans="1:122" ht="15" customHeight="1" x14ac:dyDescent="0.35">
      <c r="A3" s="507" t="s">
        <v>651</v>
      </c>
      <c r="B3" s="507"/>
      <c r="C3" s="507"/>
      <c r="D3" s="507"/>
      <c r="E3" s="507"/>
      <c r="F3" s="524" t="s">
        <v>650</v>
      </c>
      <c r="G3" s="524" t="s">
        <v>652</v>
      </c>
      <c r="H3" s="524" t="s">
        <v>653</v>
      </c>
      <c r="I3" s="524" t="s">
        <v>654</v>
      </c>
      <c r="J3" s="524" t="s">
        <v>655</v>
      </c>
      <c r="K3" s="524" t="s">
        <v>656</v>
      </c>
      <c r="L3" s="524" t="s">
        <v>657</v>
      </c>
      <c r="M3" s="524" t="s">
        <v>658</v>
      </c>
      <c r="N3" s="524" t="s">
        <v>659</v>
      </c>
      <c r="O3" s="524" t="s">
        <v>660</v>
      </c>
      <c r="P3" s="524" t="s">
        <v>661</v>
      </c>
      <c r="Q3" s="524" t="s">
        <v>662</v>
      </c>
      <c r="R3" s="214"/>
      <c r="S3" s="34"/>
      <c r="T3" s="508" t="s">
        <v>650</v>
      </c>
      <c r="U3" s="509"/>
      <c r="V3" s="509"/>
      <c r="W3" s="510"/>
      <c r="X3" s="505" t="s">
        <v>652</v>
      </c>
      <c r="Y3" s="505"/>
      <c r="Z3" s="505"/>
      <c r="AA3" s="505"/>
      <c r="AB3" s="505" t="s">
        <v>653</v>
      </c>
      <c r="AC3" s="505"/>
      <c r="AD3" s="505"/>
      <c r="AE3" s="505"/>
      <c r="AF3" s="505" t="s">
        <v>654</v>
      </c>
      <c r="AG3" s="505"/>
      <c r="AH3" s="505"/>
      <c r="AI3" s="505"/>
      <c r="AJ3" s="505" t="s">
        <v>655</v>
      </c>
      <c r="AK3" s="505"/>
      <c r="AL3" s="505"/>
      <c r="AM3" s="505"/>
      <c r="AN3" s="505" t="s">
        <v>656</v>
      </c>
      <c r="AO3" s="505"/>
      <c r="AP3" s="505"/>
      <c r="AQ3" s="505"/>
      <c r="AR3" s="505" t="s">
        <v>657</v>
      </c>
      <c r="AS3" s="505"/>
      <c r="AT3" s="505"/>
      <c r="AU3" s="505"/>
      <c r="AV3" s="505" t="s">
        <v>658</v>
      </c>
      <c r="AW3" s="505"/>
      <c r="AX3" s="505"/>
      <c r="AY3" s="505"/>
      <c r="AZ3" s="505" t="s">
        <v>659</v>
      </c>
      <c r="BA3" s="505"/>
      <c r="BB3" s="505"/>
      <c r="BC3" s="505"/>
      <c r="BD3" s="505" t="s">
        <v>660</v>
      </c>
      <c r="BE3" s="505"/>
      <c r="BF3" s="505"/>
      <c r="BG3" s="505"/>
      <c r="BH3" s="505" t="s">
        <v>661</v>
      </c>
      <c r="BI3" s="505"/>
      <c r="BJ3" s="505"/>
      <c r="BK3" s="505"/>
      <c r="BL3" s="505" t="s">
        <v>662</v>
      </c>
      <c r="BM3" s="505"/>
      <c r="BN3" s="505"/>
      <c r="BO3" s="505"/>
      <c r="BP3" s="478"/>
      <c r="BU3" s="474" t="s">
        <v>650</v>
      </c>
      <c r="BV3" s="474"/>
      <c r="BW3" s="474"/>
      <c r="BX3" s="474"/>
      <c r="BY3" s="474" t="s">
        <v>652</v>
      </c>
      <c r="BZ3" s="474"/>
      <c r="CA3" s="474"/>
      <c r="CB3" s="474"/>
      <c r="CC3" s="474" t="s">
        <v>653</v>
      </c>
      <c r="CD3" s="474"/>
      <c r="CE3" s="474"/>
      <c r="CF3" s="474"/>
      <c r="CG3" s="474" t="s">
        <v>654</v>
      </c>
      <c r="CH3" s="474"/>
      <c r="CI3" s="474"/>
      <c r="CJ3" s="474"/>
      <c r="CK3" s="474" t="s">
        <v>655</v>
      </c>
      <c r="CL3" s="474"/>
      <c r="CM3" s="474"/>
      <c r="CN3" s="474"/>
      <c r="CO3" s="474" t="s">
        <v>656</v>
      </c>
      <c r="CP3" s="474"/>
      <c r="CQ3" s="474"/>
      <c r="CR3" s="474"/>
      <c r="CS3" s="474" t="s">
        <v>657</v>
      </c>
      <c r="CT3" s="474"/>
      <c r="CU3" s="474"/>
      <c r="CV3" s="474"/>
      <c r="CW3" s="474" t="s">
        <v>658</v>
      </c>
      <c r="CX3" s="474"/>
      <c r="CY3" s="474"/>
      <c r="CZ3" s="474"/>
      <c r="DA3" s="474" t="s">
        <v>659</v>
      </c>
      <c r="DB3" s="474"/>
      <c r="DC3" s="474"/>
      <c r="DD3" s="474"/>
      <c r="DE3" s="474" t="s">
        <v>660</v>
      </c>
      <c r="DF3" s="474"/>
      <c r="DG3" s="474"/>
      <c r="DH3" s="474"/>
      <c r="DI3" s="474" t="s">
        <v>661</v>
      </c>
      <c r="DJ3" s="474"/>
      <c r="DK3" s="474"/>
      <c r="DL3" s="474"/>
      <c r="DM3" s="474" t="s">
        <v>662</v>
      </c>
      <c r="DN3" s="474"/>
      <c r="DO3" s="474"/>
      <c r="DP3" s="474"/>
    </row>
    <row r="4" spans="1:122" x14ac:dyDescent="0.35">
      <c r="A4" s="507"/>
      <c r="B4" s="507"/>
      <c r="C4" s="507"/>
      <c r="D4" s="507"/>
      <c r="E4" s="507"/>
      <c r="F4" s="525"/>
      <c r="G4" s="525"/>
      <c r="H4" s="525"/>
      <c r="I4" s="525"/>
      <c r="J4" s="525"/>
      <c r="K4" s="525"/>
      <c r="L4" s="525"/>
      <c r="M4" s="525"/>
      <c r="N4" s="525"/>
      <c r="O4" s="525"/>
      <c r="P4" s="525"/>
      <c r="Q4" s="525"/>
      <c r="R4" s="214"/>
      <c r="S4" s="34"/>
      <c r="T4" s="511"/>
      <c r="U4" s="512"/>
      <c r="V4" s="512"/>
      <c r="W4" s="513"/>
      <c r="X4" s="505"/>
      <c r="Y4" s="505"/>
      <c r="Z4" s="505"/>
      <c r="AA4" s="505"/>
      <c r="AB4" s="505"/>
      <c r="AC4" s="505"/>
      <c r="AD4" s="505"/>
      <c r="AE4" s="505"/>
      <c r="AF4" s="505"/>
      <c r="AG4" s="505"/>
      <c r="AH4" s="505"/>
      <c r="AI4" s="505"/>
      <c r="AJ4" s="505"/>
      <c r="AK4" s="505"/>
      <c r="AL4" s="505"/>
      <c r="AM4" s="505"/>
      <c r="AN4" s="505"/>
      <c r="AO4" s="505"/>
      <c r="AP4" s="505"/>
      <c r="AQ4" s="505"/>
      <c r="AR4" s="505"/>
      <c r="AS4" s="505"/>
      <c r="AT4" s="505"/>
      <c r="AU4" s="505"/>
      <c r="AV4" s="505"/>
      <c r="AW4" s="505"/>
      <c r="AX4" s="505"/>
      <c r="AY4" s="505"/>
      <c r="AZ4" s="505"/>
      <c r="BA4" s="505"/>
      <c r="BB4" s="505"/>
      <c r="BC4" s="505"/>
      <c r="BD4" s="505"/>
      <c r="BE4" s="505"/>
      <c r="BF4" s="505"/>
      <c r="BG4" s="505"/>
      <c r="BH4" s="505"/>
      <c r="BI4" s="505"/>
      <c r="BJ4" s="505"/>
      <c r="BK4" s="505"/>
      <c r="BL4" s="505"/>
      <c r="BM4" s="505"/>
      <c r="BN4" s="505"/>
      <c r="BO4" s="505"/>
      <c r="BP4" s="478"/>
      <c r="BU4" s="474"/>
      <c r="BV4" s="474"/>
      <c r="BW4" s="474"/>
      <c r="BX4" s="474"/>
      <c r="BY4" s="474"/>
      <c r="BZ4" s="474"/>
      <c r="CA4" s="474"/>
      <c r="CB4" s="474"/>
      <c r="CC4" s="474"/>
      <c r="CD4" s="474"/>
      <c r="CE4" s="474"/>
      <c r="CF4" s="474"/>
      <c r="CG4" s="474"/>
      <c r="CH4" s="474"/>
      <c r="CI4" s="474"/>
      <c r="CJ4" s="474"/>
      <c r="CK4" s="474"/>
      <c r="CL4" s="474"/>
      <c r="CM4" s="474"/>
      <c r="CN4" s="474"/>
      <c r="CO4" s="474"/>
      <c r="CP4" s="474"/>
      <c r="CQ4" s="474"/>
      <c r="CR4" s="474"/>
      <c r="CS4" s="474"/>
      <c r="CT4" s="474"/>
      <c r="CU4" s="474"/>
      <c r="CV4" s="474"/>
      <c r="CW4" s="474"/>
      <c r="CX4" s="474"/>
      <c r="CY4" s="474"/>
      <c r="CZ4" s="474"/>
      <c r="DA4" s="474"/>
      <c r="DB4" s="474"/>
      <c r="DC4" s="474"/>
      <c r="DD4" s="474"/>
      <c r="DE4" s="474"/>
      <c r="DF4" s="474"/>
      <c r="DG4" s="474"/>
      <c r="DH4" s="474"/>
      <c r="DI4" s="474"/>
      <c r="DJ4" s="474"/>
      <c r="DK4" s="474"/>
      <c r="DL4" s="474"/>
      <c r="DM4" s="474"/>
      <c r="DN4" s="474"/>
      <c r="DO4" s="474"/>
      <c r="DP4" s="474"/>
    </row>
    <row r="5" spans="1:122" x14ac:dyDescent="0.35">
      <c r="A5" s="507"/>
      <c r="B5" s="507"/>
      <c r="C5" s="507"/>
      <c r="D5" s="507"/>
      <c r="E5" s="507"/>
      <c r="F5" s="525"/>
      <c r="G5" s="525"/>
      <c r="H5" s="525"/>
      <c r="I5" s="525"/>
      <c r="J5" s="525"/>
      <c r="K5" s="525"/>
      <c r="L5" s="525"/>
      <c r="M5" s="525"/>
      <c r="N5" s="525"/>
      <c r="O5" s="525"/>
      <c r="P5" s="525"/>
      <c r="Q5" s="525"/>
      <c r="R5" s="214"/>
      <c r="S5" s="34"/>
      <c r="T5" s="511"/>
      <c r="U5" s="512"/>
      <c r="V5" s="512"/>
      <c r="W5" s="513"/>
      <c r="X5" s="505"/>
      <c r="Y5" s="505"/>
      <c r="Z5" s="505"/>
      <c r="AA5" s="505"/>
      <c r="AB5" s="505"/>
      <c r="AC5" s="505"/>
      <c r="AD5" s="505"/>
      <c r="AE5" s="505"/>
      <c r="AF5" s="505"/>
      <c r="AG5" s="505"/>
      <c r="AH5" s="505"/>
      <c r="AI5" s="505"/>
      <c r="AJ5" s="505"/>
      <c r="AK5" s="505"/>
      <c r="AL5" s="505"/>
      <c r="AM5" s="505"/>
      <c r="AN5" s="505"/>
      <c r="AO5" s="505"/>
      <c r="AP5" s="505"/>
      <c r="AQ5" s="505"/>
      <c r="AR5" s="505"/>
      <c r="AS5" s="505"/>
      <c r="AT5" s="505"/>
      <c r="AU5" s="505"/>
      <c r="AV5" s="505"/>
      <c r="AW5" s="505"/>
      <c r="AX5" s="505"/>
      <c r="AY5" s="505"/>
      <c r="AZ5" s="505"/>
      <c r="BA5" s="505"/>
      <c r="BB5" s="505"/>
      <c r="BC5" s="505"/>
      <c r="BD5" s="505"/>
      <c r="BE5" s="505"/>
      <c r="BF5" s="505"/>
      <c r="BG5" s="505"/>
      <c r="BH5" s="505"/>
      <c r="BI5" s="505"/>
      <c r="BJ5" s="505"/>
      <c r="BK5" s="505"/>
      <c r="BL5" s="505"/>
      <c r="BM5" s="505"/>
      <c r="BN5" s="505"/>
      <c r="BO5" s="505"/>
      <c r="BP5" s="478"/>
      <c r="BU5" s="474"/>
      <c r="BV5" s="474"/>
      <c r="BW5" s="474"/>
      <c r="BX5" s="474"/>
      <c r="BY5" s="474"/>
      <c r="BZ5" s="474"/>
      <c r="CA5" s="474"/>
      <c r="CB5" s="474"/>
      <c r="CC5" s="474"/>
      <c r="CD5" s="474"/>
      <c r="CE5" s="474"/>
      <c r="CF5" s="474"/>
      <c r="CG5" s="474"/>
      <c r="CH5" s="474"/>
      <c r="CI5" s="474"/>
      <c r="CJ5" s="474"/>
      <c r="CK5" s="474"/>
      <c r="CL5" s="474"/>
      <c r="CM5" s="474"/>
      <c r="CN5" s="474"/>
      <c r="CO5" s="474"/>
      <c r="CP5" s="474"/>
      <c r="CQ5" s="474"/>
      <c r="CR5" s="474"/>
      <c r="CS5" s="474"/>
      <c r="CT5" s="474"/>
      <c r="CU5" s="474"/>
      <c r="CV5" s="474"/>
      <c r="CW5" s="474"/>
      <c r="CX5" s="474"/>
      <c r="CY5" s="474"/>
      <c r="CZ5" s="474"/>
      <c r="DA5" s="474"/>
      <c r="DB5" s="474"/>
      <c r="DC5" s="474"/>
      <c r="DD5" s="474"/>
      <c r="DE5" s="474"/>
      <c r="DF5" s="474"/>
      <c r="DG5" s="474"/>
      <c r="DH5" s="474"/>
      <c r="DI5" s="474"/>
      <c r="DJ5" s="474"/>
      <c r="DK5" s="474"/>
      <c r="DL5" s="474"/>
      <c r="DM5" s="474"/>
      <c r="DN5" s="474"/>
      <c r="DO5" s="474"/>
      <c r="DP5" s="474"/>
    </row>
    <row r="6" spans="1:122" ht="17.25" customHeight="1" x14ac:dyDescent="0.35">
      <c r="A6" s="507"/>
      <c r="B6" s="507"/>
      <c r="C6" s="507"/>
      <c r="D6" s="507"/>
      <c r="E6" s="507"/>
      <c r="F6" s="525"/>
      <c r="G6" s="525"/>
      <c r="H6" s="525"/>
      <c r="I6" s="525"/>
      <c r="J6" s="525"/>
      <c r="K6" s="525"/>
      <c r="L6" s="525"/>
      <c r="M6" s="525"/>
      <c r="N6" s="525"/>
      <c r="O6" s="525"/>
      <c r="P6" s="525"/>
      <c r="Q6" s="525"/>
      <c r="R6" s="214"/>
      <c r="S6" s="34"/>
      <c r="T6" s="511"/>
      <c r="U6" s="512"/>
      <c r="V6" s="512"/>
      <c r="W6" s="513"/>
      <c r="X6" s="505"/>
      <c r="Y6" s="505"/>
      <c r="Z6" s="505"/>
      <c r="AA6" s="505"/>
      <c r="AB6" s="505"/>
      <c r="AC6" s="505"/>
      <c r="AD6" s="505"/>
      <c r="AE6" s="505"/>
      <c r="AF6" s="505"/>
      <c r="AG6" s="505"/>
      <c r="AH6" s="505"/>
      <c r="AI6" s="505"/>
      <c r="AJ6" s="505"/>
      <c r="AK6" s="505"/>
      <c r="AL6" s="505"/>
      <c r="AM6" s="505"/>
      <c r="AN6" s="505"/>
      <c r="AO6" s="505"/>
      <c r="AP6" s="505"/>
      <c r="AQ6" s="505"/>
      <c r="AR6" s="505"/>
      <c r="AS6" s="505"/>
      <c r="AT6" s="505"/>
      <c r="AU6" s="505"/>
      <c r="AV6" s="505"/>
      <c r="AW6" s="505"/>
      <c r="AX6" s="505"/>
      <c r="AY6" s="505"/>
      <c r="AZ6" s="505"/>
      <c r="BA6" s="505"/>
      <c r="BB6" s="505"/>
      <c r="BC6" s="505"/>
      <c r="BD6" s="505"/>
      <c r="BE6" s="505"/>
      <c r="BF6" s="505"/>
      <c r="BG6" s="505"/>
      <c r="BH6" s="505"/>
      <c r="BI6" s="505"/>
      <c r="BJ6" s="505"/>
      <c r="BK6" s="505"/>
      <c r="BL6" s="505"/>
      <c r="BM6" s="505"/>
      <c r="BN6" s="505"/>
      <c r="BO6" s="505"/>
      <c r="BP6" s="478"/>
      <c r="BU6" s="474"/>
      <c r="BV6" s="474"/>
      <c r="BW6" s="474"/>
      <c r="BX6" s="474"/>
      <c r="BY6" s="474"/>
      <c r="BZ6" s="474"/>
      <c r="CA6" s="474"/>
      <c r="CB6" s="474"/>
      <c r="CC6" s="474"/>
      <c r="CD6" s="474"/>
      <c r="CE6" s="474"/>
      <c r="CF6" s="474"/>
      <c r="CG6" s="474"/>
      <c r="CH6" s="474"/>
      <c r="CI6" s="474"/>
      <c r="CJ6" s="474"/>
      <c r="CK6" s="474"/>
      <c r="CL6" s="474"/>
      <c r="CM6" s="474"/>
      <c r="CN6" s="474"/>
      <c r="CO6" s="474"/>
      <c r="CP6" s="474"/>
      <c r="CQ6" s="474"/>
      <c r="CR6" s="474"/>
      <c r="CS6" s="474"/>
      <c r="CT6" s="474"/>
      <c r="CU6" s="474"/>
      <c r="CV6" s="474"/>
      <c r="CW6" s="474"/>
      <c r="CX6" s="474"/>
      <c r="CY6" s="474"/>
      <c r="CZ6" s="474"/>
      <c r="DA6" s="474"/>
      <c r="DB6" s="474"/>
      <c r="DC6" s="474"/>
      <c r="DD6" s="474"/>
      <c r="DE6" s="474"/>
      <c r="DF6" s="474"/>
      <c r="DG6" s="474"/>
      <c r="DH6" s="474"/>
      <c r="DI6" s="474"/>
      <c r="DJ6" s="474"/>
      <c r="DK6" s="474"/>
      <c r="DL6" s="474"/>
      <c r="DM6" s="474"/>
      <c r="DN6" s="474"/>
      <c r="DO6" s="474"/>
      <c r="DP6" s="474"/>
    </row>
    <row r="7" spans="1:122" x14ac:dyDescent="0.35">
      <c r="A7" s="507"/>
      <c r="B7" s="507"/>
      <c r="C7" s="507"/>
      <c r="D7" s="507"/>
      <c r="E7" s="507"/>
      <c r="F7" s="526"/>
      <c r="G7" s="526"/>
      <c r="H7" s="526"/>
      <c r="I7" s="526"/>
      <c r="J7" s="526"/>
      <c r="K7" s="526"/>
      <c r="L7" s="526"/>
      <c r="M7" s="526"/>
      <c r="N7" s="526"/>
      <c r="O7" s="526"/>
      <c r="P7" s="526"/>
      <c r="Q7" s="526"/>
      <c r="R7" s="214"/>
      <c r="S7" s="34"/>
      <c r="T7" s="514"/>
      <c r="U7" s="515"/>
      <c r="V7" s="515"/>
      <c r="W7" s="516"/>
      <c r="X7" s="505"/>
      <c r="Y7" s="505"/>
      <c r="Z7" s="505"/>
      <c r="AA7" s="505"/>
      <c r="AB7" s="505"/>
      <c r="AC7" s="505"/>
      <c r="AD7" s="505"/>
      <c r="AE7" s="505"/>
      <c r="AF7" s="505"/>
      <c r="AG7" s="505"/>
      <c r="AH7" s="505"/>
      <c r="AI7" s="505"/>
      <c r="AJ7" s="505"/>
      <c r="AK7" s="505"/>
      <c r="AL7" s="505"/>
      <c r="AM7" s="505"/>
      <c r="AN7" s="505"/>
      <c r="AO7" s="505"/>
      <c r="AP7" s="505"/>
      <c r="AQ7" s="505"/>
      <c r="AR7" s="505"/>
      <c r="AS7" s="505"/>
      <c r="AT7" s="505"/>
      <c r="AU7" s="505"/>
      <c r="AV7" s="505"/>
      <c r="AW7" s="505"/>
      <c r="AX7" s="505"/>
      <c r="AY7" s="505"/>
      <c r="AZ7" s="505"/>
      <c r="BA7" s="505"/>
      <c r="BB7" s="505"/>
      <c r="BC7" s="505"/>
      <c r="BD7" s="505"/>
      <c r="BE7" s="505"/>
      <c r="BF7" s="505"/>
      <c r="BG7" s="505"/>
      <c r="BH7" s="505"/>
      <c r="BI7" s="505"/>
      <c r="BJ7" s="505"/>
      <c r="BK7" s="505"/>
      <c r="BL7" s="505"/>
      <c r="BM7" s="505"/>
      <c r="BN7" s="505"/>
      <c r="BO7" s="505"/>
      <c r="BP7" s="478"/>
      <c r="BU7" s="474"/>
      <c r="BV7" s="474"/>
      <c r="BW7" s="474"/>
      <c r="BX7" s="474"/>
      <c r="BY7" s="474"/>
      <c r="BZ7" s="474"/>
      <c r="CA7" s="474"/>
      <c r="CB7" s="474"/>
      <c r="CC7" s="474"/>
      <c r="CD7" s="474"/>
      <c r="CE7" s="474"/>
      <c r="CF7" s="474"/>
      <c r="CG7" s="474"/>
      <c r="CH7" s="474"/>
      <c r="CI7" s="474"/>
      <c r="CJ7" s="474"/>
      <c r="CK7" s="474"/>
      <c r="CL7" s="474"/>
      <c r="CM7" s="474"/>
      <c r="CN7" s="474"/>
      <c r="CO7" s="474"/>
      <c r="CP7" s="474"/>
      <c r="CQ7" s="474"/>
      <c r="CR7" s="474"/>
      <c r="CS7" s="474"/>
      <c r="CT7" s="474"/>
      <c r="CU7" s="474"/>
      <c r="CV7" s="474"/>
      <c r="CW7" s="474"/>
      <c r="CX7" s="474"/>
      <c r="CY7" s="474"/>
      <c r="CZ7" s="474"/>
      <c r="DA7" s="474"/>
      <c r="DB7" s="474"/>
      <c r="DC7" s="474"/>
      <c r="DD7" s="474"/>
      <c r="DE7" s="474"/>
      <c r="DF7" s="474"/>
      <c r="DG7" s="474"/>
      <c r="DH7" s="474"/>
      <c r="DI7" s="474"/>
      <c r="DJ7" s="474"/>
      <c r="DK7" s="474"/>
      <c r="DL7" s="474"/>
      <c r="DM7" s="474"/>
      <c r="DN7" s="474"/>
      <c r="DO7" s="474"/>
      <c r="DP7" s="474"/>
    </row>
    <row r="8" spans="1:122" ht="14.6" x14ac:dyDescent="0.4">
      <c r="A8" s="451" t="s">
        <v>665</v>
      </c>
      <c r="B8" s="452"/>
      <c r="C8" s="452"/>
      <c r="D8" s="452"/>
      <c r="E8" s="453"/>
      <c r="F8" s="25" t="str">
        <f>IF(ISBLANK('Page 12 PC1YR'!F9)," ",'Page 13 PC1YR'!T8)</f>
        <v xml:space="preserve"> </v>
      </c>
      <c r="G8" s="25" t="str">
        <f>IF(ISBLANK('Page 12 PC1YR'!F9)," ",'Page 13 PC1YR'!X8)</f>
        <v xml:space="preserve"> </v>
      </c>
      <c r="H8" s="25" t="str">
        <f>IF(ISBLANK('Page 12 PC1YR'!F9)," ",'Page 13 PC1YR'!AB8)</f>
        <v xml:space="preserve"> </v>
      </c>
      <c r="I8" s="25" t="str">
        <f>IF(ISBLANK('Page 12 PC1YR'!F9)," ",'Page 13 PC1YR'!AF8)</f>
        <v xml:space="preserve"> </v>
      </c>
      <c r="J8" s="25">
        <f>IF(ISBLANK('Page 12 PC1YR'!F9)," ",'Page 13 PC1YR'!AJ8)</f>
        <v>0.1</v>
      </c>
      <c r="K8" s="25">
        <f>IF(ISBLANK('Page 12 PC1YR'!F9)," ",'Page 13 PC1YR'!AN8)</f>
        <v>0.1</v>
      </c>
      <c r="L8" s="25" t="str">
        <f>IF(ISBLANK('Page 12 PC1YR'!F9)," ",'Page 13 PC1YR'!AR8)</f>
        <v xml:space="preserve"> </v>
      </c>
      <c r="M8" s="25" t="str">
        <f>IF(ISBLANK('Page 12 PC1YR'!F9)," ",'Page 13 PC1YR'!AV8)</f>
        <v xml:space="preserve"> </v>
      </c>
      <c r="N8" s="25" t="str">
        <f>IF(ISBLANK('Page 12 PC1YR'!F9)," ",'Page 13 PC1YR'!AZ8)</f>
        <v xml:space="preserve"> </v>
      </c>
      <c r="O8" s="25" t="str">
        <f>IF(ISBLANK('Page 12 PC1YR'!F9)," ",'Page 13 PC1YR'!BD8)</f>
        <v xml:space="preserve"> </v>
      </c>
      <c r="P8" s="25" t="str">
        <f>IF(ISBLANK('Page 12 PC1YR'!F9)," ",'Page 13 PC1YR'!BH8)</f>
        <v xml:space="preserve"> </v>
      </c>
      <c r="Q8" s="25" t="str">
        <f>IF(ISBLANK('Page 12 PC1YR'!F9)," ",'Page 13 PC1YR'!BL8)</f>
        <v xml:space="preserve"> </v>
      </c>
      <c r="R8" s="214"/>
      <c r="S8" s="34"/>
      <c r="T8" s="500" t="str">
        <f>IF(OR(COUNTIF('Page 12 PC1YR'!L9:O9,"x")&gt;0,COUNTIF('Page 12 PC1YR'!L9:O9,"X")&gt;0),'Page 12 PC1YR'!DL9," ")</f>
        <v xml:space="preserve"> </v>
      </c>
      <c r="U8" s="501"/>
      <c r="V8" s="501"/>
      <c r="W8" s="502"/>
      <c r="X8" s="500" t="str">
        <f>IF(OR(COUNTIF('Page 12 PC1YR'!P9:S9,"x")&gt;0,COUNTIF('Page 12 PC1YR'!P9:S9,"X")&gt;0),'Page 12 PC1YR'!DL9," ")</f>
        <v xml:space="preserve"> </v>
      </c>
      <c r="Y8" s="517"/>
      <c r="Z8" s="517"/>
      <c r="AA8" s="518"/>
      <c r="AB8" s="500" t="str">
        <f>IF(OR(COUNTIF('Page 12 PC1YR'!T9:W9,"x")&gt;0,COUNTIF('Page 12 PC1YR'!T9:W9,"X")&gt;0),'Page 12 PC1YR'!DL9," ")</f>
        <v xml:space="preserve"> </v>
      </c>
      <c r="AC8" s="503"/>
      <c r="AD8" s="503"/>
      <c r="AE8" s="504"/>
      <c r="AF8" s="500" t="str">
        <f>IF(OR(COUNTIF('Page 12 PC1YR'!X9:AA9,"x")&gt;0,COUNTIF('Page 12 PC1YR'!X9:AA9,"X")&gt;0),'Page 12 PC1YR'!DL9," ")</f>
        <v xml:space="preserve"> </v>
      </c>
      <c r="AG8" s="503"/>
      <c r="AH8" s="503"/>
      <c r="AI8" s="504"/>
      <c r="AJ8" s="500">
        <f>IF(OR(COUNTIF('Page 12 PC1YR'!AB9:AE9,"x")&gt;0,COUNTIF('Page 12 PC1YR'!AB9:AE9,"X")&gt;0),'Page 12 PC1YR'!DL9," ")</f>
        <v>0.1</v>
      </c>
      <c r="AK8" s="503"/>
      <c r="AL8" s="503"/>
      <c r="AM8" s="504"/>
      <c r="AN8" s="500">
        <f>IF(OR(COUNTIF('Page 12 PC1YR'!AF9:AI9,"x")&gt;0,COUNTIF('Page 12 PC1YR'!AF9:AI9,"X")&gt;0),'Page 12 PC1YR'!DL9," ")</f>
        <v>0.1</v>
      </c>
      <c r="AO8" s="503"/>
      <c r="AP8" s="503"/>
      <c r="AQ8" s="504"/>
      <c r="AR8" s="500" t="str">
        <f>IF(OR(COUNTIF('Page 12 PC1YR'!AJ9:AM9,"x")&gt;0,COUNTIF('Page 12 PC1YR'!AJ9:AM9,"X")&gt;0),'Page 12 PC1YR'!DL9," ")</f>
        <v xml:space="preserve"> </v>
      </c>
      <c r="AS8" s="503"/>
      <c r="AT8" s="503"/>
      <c r="AU8" s="504"/>
      <c r="AV8" s="500" t="str">
        <f>IF(OR(COUNTIF('Page 12 PC1YR'!AN9:AQ9,"x")&gt;0,COUNTIF('Page 12 PC1YR'!AN9:AQ9,"X")&gt;0),'Page 12 PC1YR'!DL9," ")</f>
        <v xml:space="preserve"> </v>
      </c>
      <c r="AW8" s="503"/>
      <c r="AX8" s="503"/>
      <c r="AY8" s="504"/>
      <c r="AZ8" s="500" t="str">
        <f>IF(OR(COUNTIF('Page 12 PC1YR'!AR9:AU9,"x")&gt;0,COUNTIF('Page 12 PC1YR'!AR9:AU9,"X")&gt;0),'Page 12 PC1YR'!DL9," ")</f>
        <v xml:space="preserve"> </v>
      </c>
      <c r="BA8" s="503"/>
      <c r="BB8" s="503"/>
      <c r="BC8" s="504"/>
      <c r="BD8" s="500" t="str">
        <f>IF(OR(COUNTIF('Page 12 PC1YR'!AV9:AY9,"x")&gt;0,COUNTIF('Page 12 PC1YR'!AV9:AY9,"X")&gt;0),'Page 12 PC1YR'!DL9," ")</f>
        <v xml:space="preserve"> </v>
      </c>
      <c r="BE8" s="503"/>
      <c r="BF8" s="503"/>
      <c r="BG8" s="504"/>
      <c r="BH8" s="500" t="str">
        <f>IF(OR(COUNTIF('Page 12 PC1YR'!AZ9:BC9,"x")&gt;0,COUNTIF('Page 12 PC1YR'!AZ9:BC9,"X")&gt;0),'Page 12 PC1YR'!DL9," ")</f>
        <v xml:space="preserve"> </v>
      </c>
      <c r="BI8" s="503"/>
      <c r="BJ8" s="503"/>
      <c r="BK8" s="504"/>
      <c r="BL8" s="500" t="str">
        <f>IF(OR(COUNTIF('Page 12 PC1YR'!BD9:BG9,"x")&gt;0,COUNTIF('Page 12 PC1YR'!BD9:BG9,"X")&gt;0),'Page 12 PC1YR'!DL9," ")</f>
        <v xml:space="preserve"> </v>
      </c>
      <c r="BM8" s="503"/>
      <c r="BN8" s="503"/>
      <c r="BO8" s="504"/>
      <c r="BP8" s="478"/>
      <c r="BU8" s="26" t="str">
        <f t="shared" ref="BU8:CJ29" si="0">IF(OR(T8="x",T8= "X"),0.85,"")</f>
        <v/>
      </c>
      <c r="BV8" s="26" t="str">
        <f t="shared" ref="BV8:CK14" si="1">IF(OR(U8="x",U8= "X"),0.85,"")</f>
        <v/>
      </c>
      <c r="BW8" s="26" t="str">
        <f t="shared" si="1"/>
        <v/>
      </c>
      <c r="BX8" s="26" t="str">
        <f t="shared" si="1"/>
        <v/>
      </c>
      <c r="BY8" s="26" t="str">
        <f t="shared" si="1"/>
        <v/>
      </c>
      <c r="BZ8" s="26" t="str">
        <f t="shared" si="1"/>
        <v/>
      </c>
      <c r="CA8" s="26" t="str">
        <f t="shared" si="1"/>
        <v/>
      </c>
      <c r="CB8" s="26" t="str">
        <f t="shared" si="1"/>
        <v/>
      </c>
      <c r="CC8" s="26" t="str">
        <f t="shared" si="1"/>
        <v/>
      </c>
      <c r="CD8" s="26" t="str">
        <f t="shared" si="1"/>
        <v/>
      </c>
      <c r="CE8" s="26" t="str">
        <f t="shared" si="1"/>
        <v/>
      </c>
      <c r="CF8" s="26" t="str">
        <f t="shared" si="1"/>
        <v/>
      </c>
      <c r="CG8" s="26" t="str">
        <f t="shared" si="1"/>
        <v/>
      </c>
      <c r="CH8" s="26" t="str">
        <f t="shared" si="1"/>
        <v/>
      </c>
      <c r="CI8" s="26" t="str">
        <f t="shared" si="1"/>
        <v/>
      </c>
      <c r="CJ8" s="26" t="str">
        <f t="shared" si="1"/>
        <v/>
      </c>
      <c r="CK8" s="26" t="str">
        <f>IF(OR('Page 12 PC1YR'!AB9="x",'Page 12 PC1YR'!AB9= "X"),0.85,"")</f>
        <v/>
      </c>
      <c r="CL8" s="26" t="str">
        <f t="shared" ref="CL8:DA14" si="2">IF(OR(AK8="x",AK8= "X"),0.85,"")</f>
        <v/>
      </c>
      <c r="CM8" s="26" t="str">
        <f t="shared" si="2"/>
        <v/>
      </c>
      <c r="CN8" s="26" t="str">
        <f t="shared" si="2"/>
        <v/>
      </c>
      <c r="CO8" s="26" t="str">
        <f t="shared" si="2"/>
        <v/>
      </c>
      <c r="CP8" s="26" t="str">
        <f t="shared" si="2"/>
        <v/>
      </c>
      <c r="CQ8" s="26" t="str">
        <f t="shared" si="2"/>
        <v/>
      </c>
      <c r="CR8" s="26" t="str">
        <f t="shared" si="2"/>
        <v/>
      </c>
      <c r="CS8" s="26" t="str">
        <f t="shared" si="2"/>
        <v/>
      </c>
      <c r="CT8" s="26" t="str">
        <f t="shared" si="2"/>
        <v/>
      </c>
      <c r="CU8" s="26" t="str">
        <f t="shared" si="2"/>
        <v/>
      </c>
      <c r="CV8" s="26" t="str">
        <f t="shared" si="2"/>
        <v/>
      </c>
      <c r="CW8" s="26" t="str">
        <f t="shared" si="2"/>
        <v/>
      </c>
      <c r="CX8" s="26" t="str">
        <f t="shared" si="2"/>
        <v/>
      </c>
      <c r="CY8" s="26" t="str">
        <f t="shared" si="2"/>
        <v/>
      </c>
      <c r="CZ8" s="26" t="str">
        <f t="shared" si="2"/>
        <v/>
      </c>
      <c r="DA8" s="26" t="str">
        <f t="shared" si="2"/>
        <v/>
      </c>
      <c r="DB8" s="26" t="str">
        <f t="shared" ref="DB8:DP14" si="3">IF(OR(BA8="x",BA8= "X"),0.85,"")</f>
        <v/>
      </c>
      <c r="DC8" s="26" t="str">
        <f t="shared" si="3"/>
        <v/>
      </c>
      <c r="DD8" s="26" t="str">
        <f t="shared" si="3"/>
        <v/>
      </c>
      <c r="DE8" s="26" t="str">
        <f t="shared" si="3"/>
        <v/>
      </c>
      <c r="DF8" s="26" t="str">
        <f t="shared" si="3"/>
        <v/>
      </c>
      <c r="DG8" s="26" t="str">
        <f t="shared" si="3"/>
        <v/>
      </c>
      <c r="DH8" s="26" t="str">
        <f t="shared" si="3"/>
        <v/>
      </c>
      <c r="DI8" s="26" t="str">
        <f t="shared" si="3"/>
        <v/>
      </c>
      <c r="DJ8" s="26" t="str">
        <f t="shared" si="3"/>
        <v/>
      </c>
      <c r="DK8" s="26" t="str">
        <f t="shared" si="3"/>
        <v/>
      </c>
      <c r="DL8" s="26" t="str">
        <f t="shared" si="3"/>
        <v/>
      </c>
      <c r="DM8" s="26" t="str">
        <f t="shared" si="3"/>
        <v/>
      </c>
      <c r="DN8" s="26" t="str">
        <f t="shared" si="3"/>
        <v/>
      </c>
      <c r="DO8" s="26" t="str">
        <f t="shared" si="3"/>
        <v/>
      </c>
      <c r="DP8" s="26" t="str">
        <f t="shared" si="3"/>
        <v/>
      </c>
      <c r="DQ8" s="26">
        <f t="shared" ref="DQ8:DQ29" si="4">SUM(BU8:DP8)</f>
        <v>0</v>
      </c>
      <c r="DR8" s="1">
        <f>DQ8*5</f>
        <v>0</v>
      </c>
    </row>
    <row r="9" spans="1:122" ht="14.6" x14ac:dyDescent="0.4">
      <c r="A9" s="451" t="s">
        <v>669</v>
      </c>
      <c r="B9" s="452"/>
      <c r="C9" s="452"/>
      <c r="D9" s="452"/>
      <c r="E9" s="453"/>
      <c r="F9" s="25">
        <f>IF(ISBLANK('Page 12 PC1YR'!F14)," ",'Page 13 PC1YR'!T9)</f>
        <v>0.25</v>
      </c>
      <c r="G9" s="25">
        <f>IF(ISBLANK('Page 12 PC1YR'!F14)," ",'Page 13 PC1YR'!X9)</f>
        <v>0.25</v>
      </c>
      <c r="H9" s="25">
        <f>IF(ISBLANK('Page 12 PC1YR'!F14)," ",'Page 13 PC1YR'!AB9)</f>
        <v>0.25</v>
      </c>
      <c r="I9" s="25">
        <f>IF(ISBLANK('Page 12 PC1YR'!F14)," ",'Page 13 PC1YR'!AF9)</f>
        <v>0.25</v>
      </c>
      <c r="J9" s="25">
        <f>IF(ISBLANK('Page 12 PC1YR'!F14)," ",'Page 13 PC1YR'!AJ9)</f>
        <v>0.25</v>
      </c>
      <c r="K9" s="25">
        <f>IF(ISBLANK('Page 12 PC1YR'!F14)," ",'Page 13 PC1YR'!AN9)</f>
        <v>0.25</v>
      </c>
      <c r="L9" s="25">
        <f>IF(ISBLANK('Page 12 PC1YR'!F14)," ",'Page 13 PC1YR'!AR9)</f>
        <v>0.25</v>
      </c>
      <c r="M9" s="25">
        <f>IF(ISBLANK('Page 12 PC1YR'!F14)," ",'Page 13 PC1YR'!AV9)</f>
        <v>0.25</v>
      </c>
      <c r="N9" s="25">
        <f>IF(ISBLANK('Page 12 PC1YR'!F14)," ",'Page 13 PC1YR'!AZ9)</f>
        <v>0.25</v>
      </c>
      <c r="O9" s="25">
        <f>IF(ISBLANK('Page 12 PC1YR'!F14)," ",'Page 13 PC1YR'!BD9)</f>
        <v>0.25</v>
      </c>
      <c r="P9" s="25">
        <f>IF(ISBLANK('Page 12 PC1YR'!F14)," ",'Page 13 PC1YR'!BH9)</f>
        <v>0.25</v>
      </c>
      <c r="Q9" s="25">
        <f>IF(ISBLANK('Page 12 PC1YR'!F14)," ",'Page 13 PC1YR'!BL9)</f>
        <v>0.25</v>
      </c>
      <c r="R9" s="214"/>
      <c r="S9" s="34"/>
      <c r="T9" s="500">
        <f>IF(OR(COUNTIF('Page 12 PC1YR'!L14:O14,"x")&gt;0,COUNTIF('Page 12 PC1YR'!L14:O14,"X")&gt;0),'Page 12 PC1YR'!DL14," ")</f>
        <v>0.25</v>
      </c>
      <c r="U9" s="501"/>
      <c r="V9" s="501"/>
      <c r="W9" s="502"/>
      <c r="X9" s="500">
        <f>IF(OR(COUNTIF('Page 12 PC1YR'!P14:S14,"x")&gt;0,COUNTIF('Page 12 PC1YR'!P14:S14,"X")&gt;0),'Page 12 PC1YR'!DL14," ")</f>
        <v>0.25</v>
      </c>
      <c r="Y9" s="517"/>
      <c r="Z9" s="517"/>
      <c r="AA9" s="518"/>
      <c r="AB9" s="500">
        <f>IF(OR(COUNTIF('Page 12 PC1YR'!T14:W14,"x")&gt;0,COUNTIF('Page 12 PC1YR'!T14:W14,"X")&gt;0),'Page 12 PC1YR'!DL14," ")</f>
        <v>0.25</v>
      </c>
      <c r="AC9" s="503"/>
      <c r="AD9" s="503"/>
      <c r="AE9" s="504"/>
      <c r="AF9" s="500">
        <f>IF(OR(COUNTIF('Page 12 PC1YR'!X14:AA14,"x")&gt;0,COUNTIF('Page 12 PC1YR'!X14:AA14,"X")&gt;0),'Page 12 PC1YR'!DL14," ")</f>
        <v>0.25</v>
      </c>
      <c r="AG9" s="503"/>
      <c r="AH9" s="503"/>
      <c r="AI9" s="504"/>
      <c r="AJ9" s="500">
        <f>IF(OR(COUNTIF('Page 12 PC1YR'!AB14:AE14,"x")&gt;0,COUNTIF('Page 12 PC1YR'!AB14:AE14,"X")&gt;0),'Page 12 PC1YR'!DL14," ")</f>
        <v>0.25</v>
      </c>
      <c r="AK9" s="503"/>
      <c r="AL9" s="503"/>
      <c r="AM9" s="504"/>
      <c r="AN9" s="500">
        <f>IF(OR(COUNTIF('Page 12 PC1YR'!AF14:AI14,"x")&gt;0,COUNTIF('Page 12 PC1YR'!AF14:AI14,"X")&gt;0),'Page 12 PC1YR'!DL14," ")</f>
        <v>0.25</v>
      </c>
      <c r="AO9" s="503"/>
      <c r="AP9" s="503"/>
      <c r="AQ9" s="504"/>
      <c r="AR9" s="500">
        <f>IF(OR(COUNTIF('Page 12 PC1YR'!AJ14:AM14,"x")&gt;0,COUNTIF('Page 12 PC1YR'!AJ14:AM14,"X")&gt;0),'Page 12 PC1YR'!DL14," ")</f>
        <v>0.25</v>
      </c>
      <c r="AS9" s="503"/>
      <c r="AT9" s="503"/>
      <c r="AU9" s="504"/>
      <c r="AV9" s="500">
        <f>IF(OR(COUNTIF('Page 12 PC1YR'!AN14:AQ14,"x")&gt;0,COUNTIF('Page 12 PC1YR'!AN14:AQ14,"X")&gt;0),'Page 12 PC1YR'!DL14," ")</f>
        <v>0.25</v>
      </c>
      <c r="AW9" s="503"/>
      <c r="AX9" s="503"/>
      <c r="AY9" s="504"/>
      <c r="AZ9" s="500">
        <f>IF(OR(COUNTIF('Page 12 PC1YR'!AR14:AU14,"x")&gt;0,COUNTIF('Page 12 PC1YR'!AR14:AU14,"X")&gt;0),'Page 12 PC1YR'!DL14," ")</f>
        <v>0.25</v>
      </c>
      <c r="BA9" s="503"/>
      <c r="BB9" s="503"/>
      <c r="BC9" s="504"/>
      <c r="BD9" s="500">
        <f>IF(OR(COUNTIF('Page 12 PC1YR'!AV14:AY14,"x")&gt;0,COUNTIF('Page 12 PC1YR'!AV14:AY14,"X")&gt;0),'Page 12 PC1YR'!DL14," ")</f>
        <v>0.25</v>
      </c>
      <c r="BE9" s="503"/>
      <c r="BF9" s="503"/>
      <c r="BG9" s="504"/>
      <c r="BH9" s="500">
        <f>IF(OR(COUNTIF('Page 12 PC1YR'!AZ14:BC14,"x")&gt;0,COUNTIF('Page 12 PC1YR'!AZ14:BC14,"X")&gt;0),'Page 12 PC1YR'!DL14," ")</f>
        <v>0.25</v>
      </c>
      <c r="BI9" s="503"/>
      <c r="BJ9" s="503"/>
      <c r="BK9" s="504"/>
      <c r="BL9" s="500">
        <f>IF(OR(COUNTIF('Page 12 PC1YR'!BD14:BG14,"x")&gt;0,COUNTIF('Page 12 PC1YR'!BD14:BG14,"X")&gt;0),'Page 12 PC1YR'!DL14," ")</f>
        <v>0.25</v>
      </c>
      <c r="BM9" s="503"/>
      <c r="BN9" s="503"/>
      <c r="BO9" s="504"/>
      <c r="BP9" s="478"/>
      <c r="BU9" s="500" t="str">
        <f>IF(OR(COUNTIF('Page 12 PC1YR'!BM14:BP14,"x")&gt;0,COUNTIF('Page 12 PC1YR'!BM14:BP14,"X")&gt;0),'Page 12 PC1YR'!FM14," ")</f>
        <v xml:space="preserve"> </v>
      </c>
      <c r="BV9" s="503"/>
      <c r="BW9" s="503"/>
      <c r="BX9" s="504"/>
      <c r="BY9" s="26" t="str">
        <f t="shared" si="1"/>
        <v/>
      </c>
      <c r="BZ9" s="26" t="str">
        <f t="shared" si="1"/>
        <v/>
      </c>
      <c r="CA9" s="26" t="str">
        <f t="shared" si="1"/>
        <v/>
      </c>
      <c r="CB9" s="26" t="str">
        <f t="shared" si="1"/>
        <v/>
      </c>
      <c r="CC9" s="26" t="str">
        <f t="shared" si="1"/>
        <v/>
      </c>
      <c r="CD9" s="26" t="str">
        <f t="shared" si="1"/>
        <v/>
      </c>
      <c r="CE9" s="26" t="str">
        <f t="shared" si="1"/>
        <v/>
      </c>
      <c r="CF9" s="26" t="str">
        <f t="shared" si="1"/>
        <v/>
      </c>
      <c r="CG9" s="26" t="str">
        <f t="shared" si="1"/>
        <v/>
      </c>
      <c r="CH9" s="26" t="str">
        <f t="shared" si="1"/>
        <v/>
      </c>
      <c r="CI9" s="26" t="str">
        <f t="shared" si="1"/>
        <v/>
      </c>
      <c r="CJ9" s="26" t="str">
        <f t="shared" si="1"/>
        <v/>
      </c>
      <c r="CK9" s="26" t="str">
        <f t="shared" si="1"/>
        <v/>
      </c>
      <c r="CL9" s="26" t="str">
        <f t="shared" si="2"/>
        <v/>
      </c>
      <c r="CM9" s="26" t="str">
        <f t="shared" si="2"/>
        <v/>
      </c>
      <c r="CN9" s="26" t="str">
        <f t="shared" si="2"/>
        <v/>
      </c>
      <c r="CO9" s="26" t="str">
        <f t="shared" si="2"/>
        <v/>
      </c>
      <c r="CP9" s="26" t="str">
        <f t="shared" si="2"/>
        <v/>
      </c>
      <c r="CQ9" s="26" t="str">
        <f t="shared" si="2"/>
        <v/>
      </c>
      <c r="CR9" s="26" t="str">
        <f t="shared" si="2"/>
        <v/>
      </c>
      <c r="CS9" s="26" t="str">
        <f t="shared" si="2"/>
        <v/>
      </c>
      <c r="CT9" s="26" t="str">
        <f t="shared" si="2"/>
        <v/>
      </c>
      <c r="CU9" s="26" t="str">
        <f t="shared" si="2"/>
        <v/>
      </c>
      <c r="CV9" s="26" t="str">
        <f t="shared" si="2"/>
        <v/>
      </c>
      <c r="CW9" s="26" t="str">
        <f t="shared" si="2"/>
        <v/>
      </c>
      <c r="CX9" s="26" t="str">
        <f t="shared" si="2"/>
        <v/>
      </c>
      <c r="CY9" s="26" t="str">
        <f t="shared" si="2"/>
        <v/>
      </c>
      <c r="CZ9" s="26" t="str">
        <f t="shared" si="2"/>
        <v/>
      </c>
      <c r="DA9" s="26" t="str">
        <f t="shared" si="2"/>
        <v/>
      </c>
      <c r="DB9" s="26" t="str">
        <f t="shared" si="3"/>
        <v/>
      </c>
      <c r="DC9" s="26" t="str">
        <f t="shared" si="3"/>
        <v/>
      </c>
      <c r="DD9" s="26" t="str">
        <f t="shared" si="3"/>
        <v/>
      </c>
      <c r="DE9" s="26" t="str">
        <f t="shared" si="3"/>
        <v/>
      </c>
      <c r="DF9" s="26" t="str">
        <f t="shared" si="3"/>
        <v/>
      </c>
      <c r="DG9" s="26" t="str">
        <f t="shared" si="3"/>
        <v/>
      </c>
      <c r="DH9" s="26" t="str">
        <f t="shared" si="3"/>
        <v/>
      </c>
      <c r="DI9" s="26" t="str">
        <f t="shared" si="3"/>
        <v/>
      </c>
      <c r="DJ9" s="26" t="str">
        <f t="shared" si="3"/>
        <v/>
      </c>
      <c r="DK9" s="26" t="str">
        <f t="shared" si="3"/>
        <v/>
      </c>
      <c r="DL9" s="26" t="str">
        <f t="shared" si="3"/>
        <v/>
      </c>
      <c r="DM9" s="26" t="str">
        <f t="shared" si="3"/>
        <v/>
      </c>
      <c r="DN9" s="26" t="str">
        <f t="shared" si="3"/>
        <v/>
      </c>
      <c r="DO9" s="26" t="str">
        <f t="shared" si="3"/>
        <v/>
      </c>
      <c r="DP9" s="26" t="str">
        <f t="shared" si="3"/>
        <v/>
      </c>
      <c r="DQ9" s="26">
        <f t="shared" si="4"/>
        <v>0</v>
      </c>
    </row>
    <row r="10" spans="1:122" ht="14.6" x14ac:dyDescent="0.4">
      <c r="A10" s="451" t="s">
        <v>690</v>
      </c>
      <c r="B10" s="459"/>
      <c r="C10" s="459"/>
      <c r="D10" s="459"/>
      <c r="E10" s="460"/>
      <c r="F10" s="25">
        <f>IF(ISBLANK('Page 12 PC1YR'!F15)," ",'Page 13 PC1YR'!T10)</f>
        <v>0.83</v>
      </c>
      <c r="G10" s="25">
        <f>IF(ISBLANK('Page 12 PC1YR'!F15)," ",'Page 13 PC1YR'!X10)</f>
        <v>0.83</v>
      </c>
      <c r="H10" s="25">
        <f>IF(ISBLANK('Page 12 PC1YR'!F15)," ",'Page 13 PC1YR'!AB10)</f>
        <v>0.83</v>
      </c>
      <c r="I10" s="25">
        <f>IF(ISBLANK('Page 12 PC1YR'!F15)," ",'Page 13 PC1YR'!AF10)</f>
        <v>0.83</v>
      </c>
      <c r="J10" s="25">
        <f>IF(ISBLANK('Page 12 PC1YR'!F15)," ",'Page 13 PC1YR'!AJ10)</f>
        <v>0.83</v>
      </c>
      <c r="K10" s="25">
        <f>IF(ISBLANK('Page 12 PC1YR'!F15)," ",'Page 13 PC1YR'!AN10)</f>
        <v>0.83</v>
      </c>
      <c r="L10" s="25">
        <f>IF(ISBLANK('Page 12 PC1YR'!F15)," ",'Page 13 PC1YR'!AR10)</f>
        <v>0.83</v>
      </c>
      <c r="M10" s="25">
        <f>IF(ISBLANK('Page 12 PC1YR'!F15)," ",'Page 13 PC1YR'!AV10)</f>
        <v>0.83</v>
      </c>
      <c r="N10" s="25">
        <f>IF(ISBLANK('Page 12 PC1YR'!F15)," ",'Page 13 PC1YR'!AZ10)</f>
        <v>0.83</v>
      </c>
      <c r="O10" s="25">
        <f>IF(ISBLANK('Page 12 PC1YR'!F15)," ",'Page 13 PC1YR'!BD10)</f>
        <v>0.83</v>
      </c>
      <c r="P10" s="25">
        <f>IF(ISBLANK('Page 12 PC1YR'!F15)," ",'Page 13 PC1YR'!BH10)</f>
        <v>0.83</v>
      </c>
      <c r="Q10" s="25">
        <f>IF(ISBLANK('Page 12 PC1YR'!F15)," ",'Page 13 PC1YR'!BL10)</f>
        <v>0.83</v>
      </c>
      <c r="R10" s="214"/>
      <c r="S10" s="34"/>
      <c r="T10" s="500">
        <f>IF(OR(COUNTIF('Page 12 PC1YR'!L15:O15,"x")&gt;0,COUNTIF('Page 12 PC1YR'!L15:O15,"X")&gt;0),'Page 12 PC1YR'!DL15," ")</f>
        <v>0.83</v>
      </c>
      <c r="U10" s="501"/>
      <c r="V10" s="501"/>
      <c r="W10" s="502"/>
      <c r="X10" s="500">
        <f>IF(OR(COUNTIF('Page 12 PC1YR'!P15:S15,"x")&gt;0,COUNTIF('Page 12 PC1YR'!P15:S15,"X")&gt;0),'Page 12 PC1YR'!DL15," ")</f>
        <v>0.83</v>
      </c>
      <c r="Y10" s="503"/>
      <c r="Z10" s="503"/>
      <c r="AA10" s="504"/>
      <c r="AB10" s="500">
        <f>IF(OR(COUNTIF('Page 12 PC1YR'!T15:W15,"x")&gt;0,COUNTIF('Page 12 PC1YR'!T15:W15,"X")&gt;0),'Page 12 PC1YR'!DL15," ")</f>
        <v>0.83</v>
      </c>
      <c r="AC10" s="503"/>
      <c r="AD10" s="503"/>
      <c r="AE10" s="504"/>
      <c r="AF10" s="500">
        <f>IF(OR(COUNTIF('Page 12 PC1YR'!X15:AA15,"x")&gt;0,COUNTIF('Page 12 PC1YR'!X15:AA15,"X")&gt;0),'Page 12 PC1YR'!DL15," ")</f>
        <v>0.83</v>
      </c>
      <c r="AG10" s="503"/>
      <c r="AH10" s="503"/>
      <c r="AI10" s="504"/>
      <c r="AJ10" s="500">
        <f>IF(OR(COUNTIF('Page 12 PC1YR'!AB15:AE15,"x")&gt;0,COUNTIF('Page 12 PC1YR'!AB15:AE15,"X")&gt;0),'Page 12 PC1YR'!DL15," ")</f>
        <v>0.83</v>
      </c>
      <c r="AK10" s="503"/>
      <c r="AL10" s="503"/>
      <c r="AM10" s="504"/>
      <c r="AN10" s="500">
        <f>IF(OR(COUNTIF('Page 12 PC1YR'!AF15:AI15,"x")&gt;0,COUNTIF('Page 12 PC1YR'!AF15:AI15,"X")&gt;0),'Page 12 PC1YR'!DL15," ")</f>
        <v>0.83</v>
      </c>
      <c r="AO10" s="503"/>
      <c r="AP10" s="503"/>
      <c r="AQ10" s="504"/>
      <c r="AR10" s="500">
        <f>IF(OR(COUNTIF('Page 12 PC1YR'!AJ15:AM15,"x")&gt;0,COUNTIF('Page 12 PC1YR'!AJ15:AM15,"X")&gt;0),'Page 12 PC1YR'!DL15," ")</f>
        <v>0.83</v>
      </c>
      <c r="AS10" s="503"/>
      <c r="AT10" s="503"/>
      <c r="AU10" s="504"/>
      <c r="AV10" s="500">
        <f>IF(OR(COUNTIF('Page 12 PC1YR'!AN15:AQ15,"x")&gt;0,COUNTIF('Page 12 PC1YR'!AN15:AQ15,"X")&gt;0),'Page 12 PC1YR'!DL15," ")</f>
        <v>0.83</v>
      </c>
      <c r="AW10" s="503"/>
      <c r="AX10" s="503"/>
      <c r="AY10" s="504"/>
      <c r="AZ10" s="500">
        <f>IF(OR(COUNTIF('Page 12 PC1YR'!AR15:AU15,"x")&gt;0,COUNTIF('Page 12 PC1YR'!AR15:AU15,"X")&gt;0),'Page 12 PC1YR'!DL15," ")</f>
        <v>0.83</v>
      </c>
      <c r="BA10" s="503"/>
      <c r="BB10" s="503"/>
      <c r="BC10" s="504"/>
      <c r="BD10" s="500">
        <f>IF(OR(COUNTIF('Page 12 PC1YR'!AV15:AY15,"x")&gt;0,COUNTIF('Page 12 PC1YR'!AV15:AY15,"X")&gt;0),'Page 12 PC1YR'!DL15," ")</f>
        <v>0.83</v>
      </c>
      <c r="BE10" s="503"/>
      <c r="BF10" s="503"/>
      <c r="BG10" s="504"/>
      <c r="BH10" s="500">
        <f>IF(OR(COUNTIF('Page 12 PC1YR'!AZ15:BC15,"x")&gt;0,COUNTIF('Page 12 PC1YR'!AZ15:BC15,"X")&gt;0),'Page 12 PC1YR'!DL15," ")</f>
        <v>0.83</v>
      </c>
      <c r="BI10" s="503"/>
      <c r="BJ10" s="503"/>
      <c r="BK10" s="504"/>
      <c r="BL10" s="500">
        <f>IF(OR(COUNTIF('Page 12 PC1YR'!BD15:BG15,"x")&gt;0,COUNTIF('Page 12 PC1YR'!BD15:BG15,"X")&gt;0),'Page 12 PC1YR'!DL15," ")</f>
        <v>0.83</v>
      </c>
      <c r="BM10" s="503"/>
      <c r="BN10" s="503"/>
      <c r="BO10" s="504"/>
      <c r="BP10" s="478"/>
      <c r="BU10" s="26" t="str">
        <f t="shared" si="0"/>
        <v/>
      </c>
      <c r="BV10" s="26" t="str">
        <f t="shared" si="1"/>
        <v/>
      </c>
      <c r="BW10" s="26" t="str">
        <f t="shared" si="1"/>
        <v/>
      </c>
      <c r="BX10" s="26" t="str">
        <f t="shared" si="1"/>
        <v/>
      </c>
      <c r="BY10" s="26" t="str">
        <f t="shared" si="1"/>
        <v/>
      </c>
      <c r="BZ10" s="26" t="str">
        <f t="shared" si="1"/>
        <v/>
      </c>
      <c r="CA10" s="26" t="str">
        <f t="shared" si="1"/>
        <v/>
      </c>
      <c r="CB10" s="26" t="str">
        <f t="shared" si="1"/>
        <v/>
      </c>
      <c r="CC10" s="26" t="str">
        <f t="shared" si="1"/>
        <v/>
      </c>
      <c r="CD10" s="26" t="str">
        <f t="shared" si="1"/>
        <v/>
      </c>
      <c r="CE10" s="26" t="str">
        <f t="shared" si="1"/>
        <v/>
      </c>
      <c r="CF10" s="26" t="str">
        <f t="shared" si="1"/>
        <v/>
      </c>
      <c r="CG10" s="26" t="str">
        <f t="shared" si="1"/>
        <v/>
      </c>
      <c r="CH10" s="26" t="str">
        <f t="shared" si="1"/>
        <v/>
      </c>
      <c r="CI10" s="26" t="str">
        <f t="shared" si="1"/>
        <v/>
      </c>
      <c r="CJ10" s="26" t="str">
        <f t="shared" si="1"/>
        <v/>
      </c>
      <c r="CK10" s="26" t="str">
        <f t="shared" si="1"/>
        <v/>
      </c>
      <c r="CL10" s="26" t="str">
        <f t="shared" si="2"/>
        <v/>
      </c>
      <c r="CM10" s="26" t="str">
        <f t="shared" si="2"/>
        <v/>
      </c>
      <c r="CN10" s="26" t="str">
        <f t="shared" si="2"/>
        <v/>
      </c>
      <c r="CO10" s="26" t="str">
        <f t="shared" si="2"/>
        <v/>
      </c>
      <c r="CP10" s="26" t="str">
        <f t="shared" si="2"/>
        <v/>
      </c>
      <c r="CQ10" s="26" t="str">
        <f t="shared" si="2"/>
        <v/>
      </c>
      <c r="CR10" s="26" t="str">
        <f t="shared" si="2"/>
        <v/>
      </c>
      <c r="CS10" s="26" t="str">
        <f t="shared" si="2"/>
        <v/>
      </c>
      <c r="CT10" s="26" t="str">
        <f t="shared" si="2"/>
        <v/>
      </c>
      <c r="CU10" s="26" t="str">
        <f t="shared" si="2"/>
        <v/>
      </c>
      <c r="CV10" s="26" t="str">
        <f t="shared" si="2"/>
        <v/>
      </c>
      <c r="CW10" s="26" t="str">
        <f t="shared" si="2"/>
        <v/>
      </c>
      <c r="CX10" s="26" t="str">
        <f t="shared" si="2"/>
        <v/>
      </c>
      <c r="CY10" s="26" t="str">
        <f t="shared" si="2"/>
        <v/>
      </c>
      <c r="CZ10" s="26" t="str">
        <f t="shared" si="2"/>
        <v/>
      </c>
      <c r="DA10" s="26" t="str">
        <f t="shared" si="2"/>
        <v/>
      </c>
      <c r="DB10" s="26" t="str">
        <f t="shared" si="3"/>
        <v/>
      </c>
      <c r="DC10" s="26" t="str">
        <f t="shared" si="3"/>
        <v/>
      </c>
      <c r="DD10" s="26" t="str">
        <f t="shared" si="3"/>
        <v/>
      </c>
      <c r="DE10" s="26" t="str">
        <f t="shared" si="3"/>
        <v/>
      </c>
      <c r="DF10" s="26" t="str">
        <f t="shared" si="3"/>
        <v/>
      </c>
      <c r="DG10" s="26" t="str">
        <f t="shared" si="3"/>
        <v/>
      </c>
      <c r="DH10" s="26" t="str">
        <f t="shared" si="3"/>
        <v/>
      </c>
      <c r="DI10" s="26" t="str">
        <f t="shared" si="3"/>
        <v/>
      </c>
      <c r="DJ10" s="26" t="str">
        <f t="shared" si="3"/>
        <v/>
      </c>
      <c r="DK10" s="26" t="str">
        <f t="shared" si="3"/>
        <v/>
      </c>
      <c r="DL10" s="26" t="str">
        <f t="shared" si="3"/>
        <v/>
      </c>
      <c r="DM10" s="26" t="str">
        <f t="shared" si="3"/>
        <v/>
      </c>
      <c r="DN10" s="26" t="str">
        <f t="shared" si="3"/>
        <v/>
      </c>
      <c r="DO10" s="26" t="str">
        <f t="shared" si="3"/>
        <v/>
      </c>
      <c r="DP10" s="26" t="str">
        <f t="shared" si="3"/>
        <v/>
      </c>
      <c r="DQ10" s="26">
        <f t="shared" si="4"/>
        <v>0</v>
      </c>
    </row>
    <row r="11" spans="1:122" ht="14.6" x14ac:dyDescent="0.4">
      <c r="A11" s="451" t="s">
        <v>670</v>
      </c>
      <c r="B11" s="452"/>
      <c r="C11" s="452"/>
      <c r="D11" s="452"/>
      <c r="E11" s="453"/>
      <c r="F11" s="25">
        <f>IF(ISBLANK('Page 12 PC1YR'!F16)," ",'Page 13 PC1YR'!T11)</f>
        <v>0.28000000000000003</v>
      </c>
      <c r="G11" s="25">
        <f>IF(ISBLANK('Page 12 PC1YR'!F16)," ",'Page 13 PC1YR'!X11)</f>
        <v>0.28000000000000003</v>
      </c>
      <c r="H11" s="25">
        <f>IF(ISBLANK('Page 12 PC1YR'!F16)," ",'Page 13 PC1YR'!AB11)</f>
        <v>0.28000000000000003</v>
      </c>
      <c r="I11" s="25">
        <f>IF(ISBLANK('Page 12 PC1YR'!F16)," ",'Page 13 PC1YR'!AF11)</f>
        <v>0.28000000000000003</v>
      </c>
      <c r="J11" s="25">
        <f>IF(ISBLANK('Page 12 PC1YR'!F16)," ",'Page 13 PC1YR'!AJ11)</f>
        <v>0.28000000000000003</v>
      </c>
      <c r="K11" s="25">
        <f>IF(ISBLANK('Page 12 PC1YR'!F16)," ",'Page 13 PC1YR'!AN11)</f>
        <v>0.28000000000000003</v>
      </c>
      <c r="L11" s="25">
        <f>IF(ISBLANK('Page 12 PC1YR'!F16)," ",'Page 13 PC1YR'!AR11)</f>
        <v>0.28000000000000003</v>
      </c>
      <c r="M11" s="25">
        <f>IF(ISBLANK('Page 12 PC1YR'!F16)," ",'Page 13 PC1YR'!AV11)</f>
        <v>0.28000000000000003</v>
      </c>
      <c r="N11" s="25">
        <f>IF(ISBLANK('Page 12 PC1YR'!F16)," ",'Page 13 PC1YR'!AZ11)</f>
        <v>0.28000000000000003</v>
      </c>
      <c r="O11" s="25">
        <f>IF(ISBLANK('Page 12 PC1YR'!F16)," ",'Page 13 PC1YR'!BD11)</f>
        <v>0.28000000000000003</v>
      </c>
      <c r="P11" s="25">
        <f>IF(ISBLANK('Page 12 PC1YR'!F16)," ",'Page 13 PC1YR'!BH11)</f>
        <v>0.28000000000000003</v>
      </c>
      <c r="Q11" s="25">
        <f>IF(ISBLANK('Page 12 PC1YR'!F16)," ",'Page 13 PC1YR'!BL11)</f>
        <v>0.28000000000000003</v>
      </c>
      <c r="R11" s="214"/>
      <c r="S11" s="34"/>
      <c r="T11" s="500">
        <f>IF(OR(COUNTIF('Page 12 PC1YR'!L16:O16,"x")&gt;0,COUNTIF('Page 12 PC1YR'!L16:O16,"X")&gt;0),'Page 12 PC1YR'!DL16," ")</f>
        <v>0.28000000000000003</v>
      </c>
      <c r="U11" s="501"/>
      <c r="V11" s="501"/>
      <c r="W11" s="502"/>
      <c r="X11" s="500">
        <f>IF(OR(COUNTIF('Page 12 PC1YR'!P16:S16,"x")&gt;0,COUNTIF('Page 12 PC1YR'!P16:S16,"X")&gt;0),'Page 12 PC1YR'!DL16," ")</f>
        <v>0.28000000000000003</v>
      </c>
      <c r="Y11" s="503"/>
      <c r="Z11" s="503"/>
      <c r="AA11" s="504"/>
      <c r="AB11" s="500">
        <f>IF(OR(COUNTIF('Page 12 PC1YR'!T16:W16,"x")&gt;0,COUNTIF('Page 12 PC1YR'!T16:W16,"X")&gt;0),'Page 12 PC1YR'!DL16," ")</f>
        <v>0.28000000000000003</v>
      </c>
      <c r="AC11" s="503"/>
      <c r="AD11" s="503"/>
      <c r="AE11" s="504"/>
      <c r="AF11" s="500">
        <f>IF(OR(COUNTIF('Page 12 PC1YR'!X16:AA16,"x")&gt;0,COUNTIF('Page 12 PC1YR'!X16:AA16,"X")&gt;0),'Page 12 PC1YR'!DL16," ")</f>
        <v>0.28000000000000003</v>
      </c>
      <c r="AG11" s="503"/>
      <c r="AH11" s="503"/>
      <c r="AI11" s="504"/>
      <c r="AJ11" s="500">
        <f>IF(OR(COUNTIF('Page 12 PC1YR'!AB16:AE16,"x")&gt;0,COUNTIF('Page 12 PC1YR'!AB16:AE16,"X")&gt;0),'Page 12 PC1YR'!DL16," ")</f>
        <v>0.28000000000000003</v>
      </c>
      <c r="AK11" s="503"/>
      <c r="AL11" s="503"/>
      <c r="AM11" s="504"/>
      <c r="AN11" s="500">
        <f>IF(OR(COUNTIF('Page 12 PC1YR'!AF16:AI16,"x")&gt;0,COUNTIF('Page 12 PC1YR'!AF16:AI16,"X")&gt;0),'Page 12 PC1YR'!DL16," ")</f>
        <v>0.28000000000000003</v>
      </c>
      <c r="AO11" s="503"/>
      <c r="AP11" s="503"/>
      <c r="AQ11" s="504"/>
      <c r="AR11" s="500">
        <f>IF(OR(COUNTIF('Page 12 PC1YR'!AJ16:AM16,"x")&gt;0,COUNTIF('Page 12 PC1YR'!AJ16:AM16,"X")&gt;0),'Page 12 PC1YR'!DL16," ")</f>
        <v>0.28000000000000003</v>
      </c>
      <c r="AS11" s="503"/>
      <c r="AT11" s="503"/>
      <c r="AU11" s="504"/>
      <c r="AV11" s="500">
        <f>IF(OR(COUNTIF('Page 12 PC1YR'!AN16:AQ16,"x")&gt;0,COUNTIF('Page 12 PC1YR'!AN16:AQ16,"X")&gt;0),'Page 12 PC1YR'!DL16," ")</f>
        <v>0.28000000000000003</v>
      </c>
      <c r="AW11" s="503"/>
      <c r="AX11" s="503"/>
      <c r="AY11" s="504"/>
      <c r="AZ11" s="500">
        <f>IF(OR(COUNTIF('Page 12 PC1YR'!AR16:AU16,"x")&gt;0,COUNTIF('Page 12 PC1YR'!AR16:AU16,"X")&gt;0),'Page 12 PC1YR'!DL16," ")</f>
        <v>0.28000000000000003</v>
      </c>
      <c r="BA11" s="503"/>
      <c r="BB11" s="503"/>
      <c r="BC11" s="504"/>
      <c r="BD11" s="500">
        <f>IF(OR(COUNTIF('Page 12 PC1YR'!AV16:AY16,"x")&gt;0,COUNTIF('Page 12 PC1YR'!AV16:AY16,"X")&gt;0),'Page 12 PC1YR'!DL16," ")</f>
        <v>0.28000000000000003</v>
      </c>
      <c r="BE11" s="503"/>
      <c r="BF11" s="503"/>
      <c r="BG11" s="504"/>
      <c r="BH11" s="500">
        <f>IF(OR(COUNTIF('Page 12 PC1YR'!AZ16:BC16,"x")&gt;0,COUNTIF('Page 12 PC1YR'!AZ16:BC16,"X")&gt;0),'Page 12 PC1YR'!DL16," ")</f>
        <v>0.28000000000000003</v>
      </c>
      <c r="BI11" s="503"/>
      <c r="BJ11" s="503"/>
      <c r="BK11" s="504"/>
      <c r="BL11" s="500">
        <f>IF(OR(COUNTIF('Page 12 PC1YR'!BD16:BG16,"x")&gt;0,COUNTIF('Page 12 PC1YR'!BD16:BG16,"X")&gt;0),'Page 12 PC1YR'!DL16," ")</f>
        <v>0.28000000000000003</v>
      </c>
      <c r="BM11" s="503"/>
      <c r="BN11" s="503"/>
      <c r="BO11" s="504"/>
      <c r="BP11" s="478"/>
      <c r="BU11" s="26" t="str">
        <f t="shared" si="0"/>
        <v/>
      </c>
      <c r="BV11" s="26" t="str">
        <f t="shared" si="1"/>
        <v/>
      </c>
      <c r="BW11" s="26" t="str">
        <f t="shared" si="1"/>
        <v/>
      </c>
      <c r="BX11" s="26" t="str">
        <f t="shared" si="1"/>
        <v/>
      </c>
      <c r="BY11" s="26" t="str">
        <f t="shared" si="1"/>
        <v/>
      </c>
      <c r="BZ11" s="26" t="str">
        <f t="shared" si="1"/>
        <v/>
      </c>
      <c r="CA11" s="26" t="str">
        <f t="shared" si="1"/>
        <v/>
      </c>
      <c r="CB11" s="26" t="str">
        <f t="shared" si="1"/>
        <v/>
      </c>
      <c r="CC11" s="26" t="str">
        <f t="shared" si="1"/>
        <v/>
      </c>
      <c r="CD11" s="26" t="str">
        <f t="shared" si="1"/>
        <v/>
      </c>
      <c r="CE11" s="26" t="str">
        <f t="shared" si="1"/>
        <v/>
      </c>
      <c r="CF11" s="26" t="str">
        <f t="shared" si="1"/>
        <v/>
      </c>
      <c r="CG11" s="26" t="str">
        <f t="shared" si="1"/>
        <v/>
      </c>
      <c r="CH11" s="26" t="str">
        <f t="shared" si="1"/>
        <v/>
      </c>
      <c r="CI11" s="26" t="str">
        <f t="shared" si="1"/>
        <v/>
      </c>
      <c r="CJ11" s="26" t="str">
        <f t="shared" si="1"/>
        <v/>
      </c>
      <c r="CK11" s="26" t="str">
        <f t="shared" si="1"/>
        <v/>
      </c>
      <c r="CL11" s="26" t="str">
        <f t="shared" si="2"/>
        <v/>
      </c>
      <c r="CM11" s="26" t="str">
        <f t="shared" si="2"/>
        <v/>
      </c>
      <c r="CN11" s="26" t="str">
        <f t="shared" si="2"/>
        <v/>
      </c>
      <c r="CO11" s="26" t="str">
        <f t="shared" si="2"/>
        <v/>
      </c>
      <c r="CP11" s="26" t="str">
        <f t="shared" si="2"/>
        <v/>
      </c>
      <c r="CQ11" s="26" t="str">
        <f t="shared" si="2"/>
        <v/>
      </c>
      <c r="CR11" s="26" t="str">
        <f t="shared" si="2"/>
        <v/>
      </c>
      <c r="CS11" s="26" t="str">
        <f t="shared" si="2"/>
        <v/>
      </c>
      <c r="CT11" s="26" t="str">
        <f t="shared" si="2"/>
        <v/>
      </c>
      <c r="CU11" s="26" t="str">
        <f t="shared" si="2"/>
        <v/>
      </c>
      <c r="CV11" s="26" t="str">
        <f t="shared" si="2"/>
        <v/>
      </c>
      <c r="CW11" s="26" t="str">
        <f t="shared" si="2"/>
        <v/>
      </c>
      <c r="CX11" s="26" t="str">
        <f t="shared" si="2"/>
        <v/>
      </c>
      <c r="CY11" s="26" t="str">
        <f t="shared" si="2"/>
        <v/>
      </c>
      <c r="CZ11" s="26" t="str">
        <f t="shared" si="2"/>
        <v/>
      </c>
      <c r="DA11" s="26" t="str">
        <f t="shared" si="2"/>
        <v/>
      </c>
      <c r="DB11" s="26" t="str">
        <f t="shared" si="3"/>
        <v/>
      </c>
      <c r="DC11" s="26" t="str">
        <f t="shared" si="3"/>
        <v/>
      </c>
      <c r="DD11" s="26" t="str">
        <f t="shared" si="3"/>
        <v/>
      </c>
      <c r="DE11" s="26" t="str">
        <f t="shared" si="3"/>
        <v/>
      </c>
      <c r="DF11" s="26" t="str">
        <f t="shared" si="3"/>
        <v/>
      </c>
      <c r="DG11" s="26" t="str">
        <f t="shared" si="3"/>
        <v/>
      </c>
      <c r="DH11" s="26" t="str">
        <f t="shared" si="3"/>
        <v/>
      </c>
      <c r="DI11" s="26" t="str">
        <f t="shared" si="3"/>
        <v/>
      </c>
      <c r="DJ11" s="26" t="str">
        <f t="shared" si="3"/>
        <v/>
      </c>
      <c r="DK11" s="26" t="str">
        <f t="shared" si="3"/>
        <v/>
      </c>
      <c r="DL11" s="26" t="str">
        <f t="shared" si="3"/>
        <v/>
      </c>
      <c r="DM11" s="26" t="str">
        <f t="shared" si="3"/>
        <v/>
      </c>
      <c r="DN11" s="26" t="str">
        <f t="shared" si="3"/>
        <v/>
      </c>
      <c r="DO11" s="26" t="str">
        <f t="shared" si="3"/>
        <v/>
      </c>
      <c r="DP11" s="26" t="str">
        <f t="shared" si="3"/>
        <v/>
      </c>
      <c r="DQ11" s="26">
        <f t="shared" si="4"/>
        <v>0</v>
      </c>
    </row>
    <row r="12" spans="1:122" ht="14.6" x14ac:dyDescent="0.4">
      <c r="A12" s="451" t="s">
        <v>671</v>
      </c>
      <c r="B12" s="452"/>
      <c r="C12" s="452"/>
      <c r="D12" s="452"/>
      <c r="E12" s="453"/>
      <c r="F12" s="25">
        <f>IF(ISBLANK('Page 12 PC1YR'!F17)," ",'Page 13 PC1YR'!T12)</f>
        <v>0.28000000000000003</v>
      </c>
      <c r="G12" s="25">
        <f>IF(ISBLANK('Page 12 PC1YR'!F17)," ",'Page 13 PC1YR'!X12)</f>
        <v>0.28000000000000003</v>
      </c>
      <c r="H12" s="25">
        <f>IF(ISBLANK('Page 12 PC1YR'!F17)," ",'Page 13 PC1YR'!AB12)</f>
        <v>0.28000000000000003</v>
      </c>
      <c r="I12" s="25">
        <f>IF(ISBLANK('Page 12 PC1YR'!F17)," ",'Page 13 PC1YR'!AF12)</f>
        <v>0.28000000000000003</v>
      </c>
      <c r="J12" s="25">
        <f>IF(ISBLANK('Page 12 PC1YR'!F17)," ",'Page 13 PC1YR'!AJ12)</f>
        <v>0.28000000000000003</v>
      </c>
      <c r="K12" s="25">
        <f>IF(ISBLANK('Page 12 PC1YR'!F17)," ",'Page 13 PC1YR'!AN12)</f>
        <v>0.28000000000000003</v>
      </c>
      <c r="L12" s="25">
        <f>IF(ISBLANK('Page 12 PC1YR'!F17)," ",'Page 13 PC1YR'!AR12)</f>
        <v>0.28000000000000003</v>
      </c>
      <c r="M12" s="25">
        <f>IF(ISBLANK('Page 12 PC1YR'!F17)," ",'Page 13 PC1YR'!AV12)</f>
        <v>0.28000000000000003</v>
      </c>
      <c r="N12" s="25">
        <f>IF(ISBLANK('Page 12 PC1YR'!F17)," ",'Page 13 PC1YR'!AZ12)</f>
        <v>0.28000000000000003</v>
      </c>
      <c r="O12" s="25">
        <f>IF(ISBLANK('Page 12 PC1YR'!F17)," ",'Page 13 PC1YR'!BD12)</f>
        <v>0.28000000000000003</v>
      </c>
      <c r="P12" s="25">
        <f>IF(ISBLANK('Page 12 PC1YR'!F17)," ",'Page 13 PC1YR'!BH12)</f>
        <v>0.28000000000000003</v>
      </c>
      <c r="Q12" s="25">
        <f>IF(ISBLANK('Page 12 PC1YR'!F17)," ",'Page 13 PC1YR'!BL12)</f>
        <v>0.28000000000000003</v>
      </c>
      <c r="R12" s="214"/>
      <c r="S12" s="34"/>
      <c r="T12" s="500">
        <f>IF(OR(COUNTIF('Page 12 PC1YR'!L17:O17,"x")&gt;0,COUNTIF('Page 12 PC1YR'!L17:O17,"X")&gt;0),'Page 12 PC1YR'!DL17," ")</f>
        <v>0.28000000000000003</v>
      </c>
      <c r="U12" s="501"/>
      <c r="V12" s="501"/>
      <c r="W12" s="502"/>
      <c r="X12" s="500">
        <f>IF(OR(COUNTIF('Page 12 PC1YR'!P17:S17,"x")&gt;0,COUNTIF('Page 12 PC1YR'!P17:S17,"X")&gt;0),'Page 12 PC1YR'!DL17," ")</f>
        <v>0.28000000000000003</v>
      </c>
      <c r="Y12" s="503"/>
      <c r="Z12" s="503"/>
      <c r="AA12" s="504"/>
      <c r="AB12" s="500">
        <f>IF(OR(COUNTIF('Page 12 PC1YR'!T17:W17,"x")&gt;0,COUNTIF('Page 12 PC1YR'!T17:W17,"X")&gt;0),'Page 12 PC1YR'!DL17," ")</f>
        <v>0.28000000000000003</v>
      </c>
      <c r="AC12" s="503"/>
      <c r="AD12" s="503"/>
      <c r="AE12" s="504"/>
      <c r="AF12" s="500">
        <f>IF(OR(COUNTIF('Page 12 PC1YR'!X17:AA17,"x")&gt;0,COUNTIF('Page 12 PC1YR'!X17:AA17,"X")&gt;0),'Page 12 PC1YR'!DL17," ")</f>
        <v>0.28000000000000003</v>
      </c>
      <c r="AG12" s="503"/>
      <c r="AH12" s="503"/>
      <c r="AI12" s="504"/>
      <c r="AJ12" s="500">
        <f>IF(OR(COUNTIF('Page 12 PC1YR'!AB17:AE17,"x")&gt;0,COUNTIF('Page 12 PC1YR'!AB17:AE17,"X")&gt;0),'Page 12 PC1YR'!DL17," ")</f>
        <v>0.28000000000000003</v>
      </c>
      <c r="AK12" s="503"/>
      <c r="AL12" s="503"/>
      <c r="AM12" s="504"/>
      <c r="AN12" s="500">
        <f>IF(OR(COUNTIF('Page 12 PC1YR'!AF17:AI17,"x")&gt;0,COUNTIF('Page 12 PC1YR'!AF17:AI17,"X")&gt;0),'Page 12 PC1YR'!DL17," ")</f>
        <v>0.28000000000000003</v>
      </c>
      <c r="AO12" s="503"/>
      <c r="AP12" s="503"/>
      <c r="AQ12" s="504"/>
      <c r="AR12" s="500">
        <f>IF(OR(COUNTIF('Page 12 PC1YR'!AJ17:AM17,"x")&gt;0,COUNTIF('Page 12 PC1YR'!AJ17:AM17,"X")&gt;0),'Page 12 PC1YR'!DL17," ")</f>
        <v>0.28000000000000003</v>
      </c>
      <c r="AS12" s="503"/>
      <c r="AT12" s="503"/>
      <c r="AU12" s="504"/>
      <c r="AV12" s="500">
        <f>IF(OR(COUNTIF('Page 12 PC1YR'!AN17:AQ17,"x")&gt;0,COUNTIF('Page 12 PC1YR'!AN17:AQ17,"X")&gt;0),'Page 12 PC1YR'!DL17," ")</f>
        <v>0.28000000000000003</v>
      </c>
      <c r="AW12" s="503"/>
      <c r="AX12" s="503"/>
      <c r="AY12" s="504"/>
      <c r="AZ12" s="500">
        <f>IF(OR(COUNTIF('Page 12 PC1YR'!AR17:AU17,"x")&gt;0,COUNTIF('Page 12 PC1YR'!AR17:AU17,"X")&gt;0),'Page 12 PC1YR'!DL17," ")</f>
        <v>0.28000000000000003</v>
      </c>
      <c r="BA12" s="503"/>
      <c r="BB12" s="503"/>
      <c r="BC12" s="504"/>
      <c r="BD12" s="500">
        <f>IF(OR(COUNTIF('Page 12 PC1YR'!AV17:AY17,"x")&gt;0,COUNTIF('Page 12 PC1YR'!AV17:AY17,"X")&gt;0),'Page 12 PC1YR'!DL17," ")</f>
        <v>0.28000000000000003</v>
      </c>
      <c r="BE12" s="503"/>
      <c r="BF12" s="503"/>
      <c r="BG12" s="504"/>
      <c r="BH12" s="500">
        <f>IF(OR(COUNTIF('Page 12 PC1YR'!AZ17:BC17,"x")&gt;0,COUNTIF('Page 12 PC1YR'!AZ17:BC17,"X")&gt;0),'Page 12 PC1YR'!DL17," ")</f>
        <v>0.28000000000000003</v>
      </c>
      <c r="BI12" s="503"/>
      <c r="BJ12" s="503"/>
      <c r="BK12" s="504"/>
      <c r="BL12" s="500">
        <f>IF(OR(COUNTIF('Page 12 PC1YR'!BD17:BG17,"x")&gt;0,COUNTIF('Page 12 PC1YR'!BD17:BG17,"X")&gt;0),'Page 12 PC1YR'!DL17," ")</f>
        <v>0.28000000000000003</v>
      </c>
      <c r="BM12" s="503"/>
      <c r="BN12" s="503"/>
      <c r="BO12" s="504"/>
      <c r="BP12" s="478"/>
      <c r="BU12" s="26" t="str">
        <f t="shared" si="0"/>
        <v/>
      </c>
      <c r="BV12" s="26" t="str">
        <f t="shared" si="1"/>
        <v/>
      </c>
      <c r="BW12" s="26" t="str">
        <f t="shared" si="1"/>
        <v/>
      </c>
      <c r="BX12" s="26" t="str">
        <f t="shared" si="1"/>
        <v/>
      </c>
      <c r="BY12" s="26" t="str">
        <f t="shared" si="1"/>
        <v/>
      </c>
      <c r="BZ12" s="26" t="str">
        <f t="shared" si="1"/>
        <v/>
      </c>
      <c r="CA12" s="26" t="str">
        <f t="shared" si="1"/>
        <v/>
      </c>
      <c r="CB12" s="26" t="str">
        <f t="shared" si="1"/>
        <v/>
      </c>
      <c r="CC12" s="26" t="str">
        <f t="shared" si="1"/>
        <v/>
      </c>
      <c r="CD12" s="26" t="str">
        <f t="shared" si="1"/>
        <v/>
      </c>
      <c r="CE12" s="26" t="str">
        <f t="shared" si="1"/>
        <v/>
      </c>
      <c r="CF12" s="26" t="str">
        <f t="shared" si="1"/>
        <v/>
      </c>
      <c r="CG12" s="26" t="str">
        <f t="shared" si="1"/>
        <v/>
      </c>
      <c r="CH12" s="26" t="str">
        <f t="shared" si="1"/>
        <v/>
      </c>
      <c r="CI12" s="26" t="str">
        <f t="shared" si="1"/>
        <v/>
      </c>
      <c r="CJ12" s="26" t="str">
        <f t="shared" si="1"/>
        <v/>
      </c>
      <c r="CK12" s="26" t="str">
        <f t="shared" si="1"/>
        <v/>
      </c>
      <c r="CL12" s="26" t="str">
        <f t="shared" si="2"/>
        <v/>
      </c>
      <c r="CM12" s="26" t="str">
        <f t="shared" si="2"/>
        <v/>
      </c>
      <c r="CN12" s="26" t="str">
        <f t="shared" si="2"/>
        <v/>
      </c>
      <c r="CO12" s="26" t="str">
        <f t="shared" si="2"/>
        <v/>
      </c>
      <c r="CP12" s="26" t="str">
        <f t="shared" si="2"/>
        <v/>
      </c>
      <c r="CQ12" s="26" t="str">
        <f t="shared" si="2"/>
        <v/>
      </c>
      <c r="CR12" s="26" t="str">
        <f t="shared" si="2"/>
        <v/>
      </c>
      <c r="CS12" s="26" t="str">
        <f t="shared" si="2"/>
        <v/>
      </c>
      <c r="CT12" s="26" t="str">
        <f t="shared" si="2"/>
        <v/>
      </c>
      <c r="CU12" s="26" t="str">
        <f t="shared" si="2"/>
        <v/>
      </c>
      <c r="CV12" s="26" t="str">
        <f t="shared" si="2"/>
        <v/>
      </c>
      <c r="CW12" s="26" t="str">
        <f t="shared" si="2"/>
        <v/>
      </c>
      <c r="CX12" s="26" t="str">
        <f t="shared" si="2"/>
        <v/>
      </c>
      <c r="CY12" s="26" t="str">
        <f t="shared" si="2"/>
        <v/>
      </c>
      <c r="CZ12" s="26" t="str">
        <f t="shared" si="2"/>
        <v/>
      </c>
      <c r="DA12" s="26" t="str">
        <f t="shared" si="2"/>
        <v/>
      </c>
      <c r="DB12" s="26" t="str">
        <f t="shared" si="3"/>
        <v/>
      </c>
      <c r="DC12" s="26" t="str">
        <f t="shared" si="3"/>
        <v/>
      </c>
      <c r="DD12" s="26" t="str">
        <f t="shared" si="3"/>
        <v/>
      </c>
      <c r="DE12" s="26" t="str">
        <f t="shared" si="3"/>
        <v/>
      </c>
      <c r="DF12" s="26" t="str">
        <f t="shared" si="3"/>
        <v/>
      </c>
      <c r="DG12" s="26" t="str">
        <f t="shared" si="3"/>
        <v/>
      </c>
      <c r="DH12" s="26" t="str">
        <f t="shared" si="3"/>
        <v/>
      </c>
      <c r="DI12" s="26" t="str">
        <f t="shared" si="3"/>
        <v/>
      </c>
      <c r="DJ12" s="26" t="str">
        <f t="shared" si="3"/>
        <v/>
      </c>
      <c r="DK12" s="26" t="str">
        <f t="shared" si="3"/>
        <v/>
      </c>
      <c r="DL12" s="26" t="str">
        <f t="shared" si="3"/>
        <v/>
      </c>
      <c r="DM12" s="26" t="str">
        <f t="shared" si="3"/>
        <v/>
      </c>
      <c r="DN12" s="26" t="str">
        <f t="shared" si="3"/>
        <v/>
      </c>
      <c r="DO12" s="26" t="str">
        <f t="shared" si="3"/>
        <v/>
      </c>
      <c r="DP12" s="26" t="str">
        <f t="shared" si="3"/>
        <v/>
      </c>
      <c r="DQ12" s="26">
        <f t="shared" si="4"/>
        <v>0</v>
      </c>
    </row>
    <row r="13" spans="1:122" ht="14.6" x14ac:dyDescent="0.4">
      <c r="A13" s="451" t="s">
        <v>672</v>
      </c>
      <c r="B13" s="452"/>
      <c r="C13" s="452"/>
      <c r="D13" s="452"/>
      <c r="E13" s="453"/>
      <c r="F13" s="25">
        <f>IF(ISBLANK('Page 12 PC1YR'!F18)," ",'Page 13 PC1YR'!T13)</f>
        <v>0.05</v>
      </c>
      <c r="G13" s="25">
        <f>IF(ISBLANK('Page 12 PC1YR'!F18)," ",'Page 13 PC1YR'!X13)</f>
        <v>0.05</v>
      </c>
      <c r="H13" s="25">
        <f>IF(ISBLANK('Page 12 PC1YR'!F18)," ",'Page 13 PC1YR'!AB13)</f>
        <v>0.05</v>
      </c>
      <c r="I13" s="25">
        <f>IF(ISBLANK('Page 12 PC1YR'!F18)," ",'Page 13 PC1YR'!AF13)</f>
        <v>0.05</v>
      </c>
      <c r="J13" s="25">
        <f>IF(ISBLANK('Page 12 PC1YR'!F18)," ",'Page 13 PC1YR'!AJ13)</f>
        <v>0.05</v>
      </c>
      <c r="K13" s="25">
        <f>IF(ISBLANK('Page 12 PC1YR'!F18)," ",'Page 13 PC1YR'!AN13)</f>
        <v>0.05</v>
      </c>
      <c r="L13" s="25">
        <f>IF(ISBLANK('Page 12 PC1YR'!F18)," ",'Page 13 PC1YR'!AR13)</f>
        <v>0.05</v>
      </c>
      <c r="M13" s="25">
        <f>IF(ISBLANK('Page 12 PC1YR'!F18)," ",'Page 13 PC1YR'!AV13)</f>
        <v>0.05</v>
      </c>
      <c r="N13" s="25">
        <f>IF(ISBLANK('Page 12 PC1YR'!F18)," ",'Page 13 PC1YR'!AZ13)</f>
        <v>0.05</v>
      </c>
      <c r="O13" s="25">
        <f>IF(ISBLANK('Page 12 PC1YR'!F18)," ",'Page 13 PC1YR'!BD13)</f>
        <v>0.05</v>
      </c>
      <c r="P13" s="25">
        <f>IF(ISBLANK('Page 12 PC1YR'!F18)," ",'Page 13 PC1YR'!BH13)</f>
        <v>0.05</v>
      </c>
      <c r="Q13" s="25">
        <f>IF(ISBLANK('Page 12 PC1YR'!F18)," ",'Page 13 PC1YR'!BL13)</f>
        <v>0.05</v>
      </c>
      <c r="R13" s="214"/>
      <c r="S13" s="34"/>
      <c r="T13" s="500">
        <f>IF(OR(COUNTIF('Page 12 PC1YR'!L18:O18,"x")&gt;0,COUNTIF('Page 12 PC1YR'!L18:O18,"X")&gt;0),'Page 12 PC1YR'!DL18," ")</f>
        <v>0.05</v>
      </c>
      <c r="U13" s="501"/>
      <c r="V13" s="501"/>
      <c r="W13" s="502"/>
      <c r="X13" s="500">
        <f>IF(OR(COUNTIF('Page 12 PC1YR'!P18:S18,"x")&gt;0,COUNTIF('Page 12 PC1YR'!P18:S18,"X")&gt;0),'Page 12 PC1YR'!DL18," ")</f>
        <v>0.05</v>
      </c>
      <c r="Y13" s="503"/>
      <c r="Z13" s="503"/>
      <c r="AA13" s="504"/>
      <c r="AB13" s="500">
        <f>IF(OR(COUNTIF('Page 12 PC1YR'!T18:W18,"x")&gt;0,COUNTIF('Page 12 PC1YR'!T18:W18,"X")&gt;0),'Page 12 PC1YR'!DL18," ")</f>
        <v>0.05</v>
      </c>
      <c r="AC13" s="503"/>
      <c r="AD13" s="503"/>
      <c r="AE13" s="504"/>
      <c r="AF13" s="500">
        <f>IF(OR(COUNTIF('Page 12 PC1YR'!X18:AA18,"x")&gt;0,COUNTIF('Page 12 PC1YR'!X18:AA18,"X")&gt;0),'Page 12 PC1YR'!DL18," ")</f>
        <v>0.05</v>
      </c>
      <c r="AG13" s="503"/>
      <c r="AH13" s="503"/>
      <c r="AI13" s="504"/>
      <c r="AJ13" s="500">
        <f>IF(OR(COUNTIF('Page 12 PC1YR'!AB18:AE18,"x")&gt;0,COUNTIF('Page 12 PC1YR'!AB18:AE18,"X")&gt;0),'Page 12 PC1YR'!DL18," ")</f>
        <v>0.05</v>
      </c>
      <c r="AK13" s="503"/>
      <c r="AL13" s="503"/>
      <c r="AM13" s="504"/>
      <c r="AN13" s="500">
        <f>IF(OR(COUNTIF('Page 12 PC1YR'!AF18:AI18,"x")&gt;0,COUNTIF('Page 12 PC1YR'!AF18:AI18,"X")&gt;0),'Page 12 PC1YR'!DL18," ")</f>
        <v>0.05</v>
      </c>
      <c r="AO13" s="503"/>
      <c r="AP13" s="503"/>
      <c r="AQ13" s="504"/>
      <c r="AR13" s="500">
        <f>IF(OR(COUNTIF('Page 12 PC1YR'!AJ18:AM18,"x")&gt;0,COUNTIF('Page 12 PC1YR'!AJ18:AM18,"X")&gt;0),'Page 12 PC1YR'!DL18," ")</f>
        <v>0.05</v>
      </c>
      <c r="AS13" s="503"/>
      <c r="AT13" s="503"/>
      <c r="AU13" s="504"/>
      <c r="AV13" s="500">
        <f>IF(OR(COUNTIF('Page 12 PC1YR'!AN18:AQ18,"x")&gt;0,COUNTIF('Page 12 PC1YR'!AN18:AQ18,"X")&gt;0),'Page 12 PC1YR'!DL18," ")</f>
        <v>0.05</v>
      </c>
      <c r="AW13" s="503"/>
      <c r="AX13" s="503"/>
      <c r="AY13" s="504"/>
      <c r="AZ13" s="500">
        <f>IF(OR(COUNTIF('Page 12 PC1YR'!AR18:AU18,"x")&gt;0,COUNTIF('Page 12 PC1YR'!AR18:AU18,"X")&gt;0),'Page 12 PC1YR'!DL18," ")</f>
        <v>0.05</v>
      </c>
      <c r="BA13" s="503"/>
      <c r="BB13" s="503"/>
      <c r="BC13" s="504"/>
      <c r="BD13" s="500">
        <f>IF(OR(COUNTIF('Page 12 PC1YR'!AV18:AY18,"x")&gt;0,COUNTIF('Page 12 PC1YR'!AV18:AY18,"X")&gt;0),'Page 12 PC1YR'!DL18," ")</f>
        <v>0.05</v>
      </c>
      <c r="BE13" s="503"/>
      <c r="BF13" s="503"/>
      <c r="BG13" s="504"/>
      <c r="BH13" s="500">
        <f>IF(OR(COUNTIF('Page 12 PC1YR'!AZ18:BC18,"x")&gt;0,COUNTIF('Page 12 PC1YR'!AZ18:BC18,"X")&gt;0),'Page 12 PC1YR'!DL18," ")</f>
        <v>0.05</v>
      </c>
      <c r="BI13" s="503"/>
      <c r="BJ13" s="503"/>
      <c r="BK13" s="504"/>
      <c r="BL13" s="500">
        <f>IF(OR(COUNTIF('Page 12 PC1YR'!BD18:BG18,"x")&gt;0,COUNTIF('Page 12 PC1YR'!BD18:BG18,"X")&gt;0),'Page 12 PC1YR'!DL18," ")</f>
        <v>0.05</v>
      </c>
      <c r="BM13" s="503"/>
      <c r="BN13" s="503"/>
      <c r="BO13" s="504"/>
      <c r="BP13" s="478"/>
      <c r="BU13" s="26" t="str">
        <f t="shared" si="0"/>
        <v/>
      </c>
      <c r="BV13" s="26" t="str">
        <f t="shared" si="1"/>
        <v/>
      </c>
      <c r="BW13" s="26" t="str">
        <f t="shared" si="1"/>
        <v/>
      </c>
      <c r="BX13" s="26" t="str">
        <f t="shared" si="1"/>
        <v/>
      </c>
      <c r="BY13" s="26" t="str">
        <f t="shared" si="1"/>
        <v/>
      </c>
      <c r="BZ13" s="26" t="str">
        <f t="shared" si="1"/>
        <v/>
      </c>
      <c r="CA13" s="26" t="str">
        <f t="shared" si="1"/>
        <v/>
      </c>
      <c r="CB13" s="26" t="str">
        <f t="shared" si="1"/>
        <v/>
      </c>
      <c r="CC13" s="26" t="str">
        <f t="shared" si="1"/>
        <v/>
      </c>
      <c r="CD13" s="26" t="str">
        <f t="shared" si="1"/>
        <v/>
      </c>
      <c r="CE13" s="26" t="str">
        <f t="shared" si="1"/>
        <v/>
      </c>
      <c r="CF13" s="26" t="str">
        <f t="shared" si="1"/>
        <v/>
      </c>
      <c r="CG13" s="26" t="str">
        <f t="shared" si="1"/>
        <v/>
      </c>
      <c r="CH13" s="26" t="str">
        <f t="shared" si="1"/>
        <v/>
      </c>
      <c r="CI13" s="26" t="str">
        <f t="shared" si="1"/>
        <v/>
      </c>
      <c r="CJ13" s="26" t="str">
        <f t="shared" si="1"/>
        <v/>
      </c>
      <c r="CK13" s="26" t="str">
        <f t="shared" si="1"/>
        <v/>
      </c>
      <c r="CL13" s="26" t="str">
        <f t="shared" si="2"/>
        <v/>
      </c>
      <c r="CM13" s="26" t="str">
        <f t="shared" si="2"/>
        <v/>
      </c>
      <c r="CN13" s="26" t="str">
        <f t="shared" si="2"/>
        <v/>
      </c>
      <c r="CO13" s="26" t="str">
        <f t="shared" si="2"/>
        <v/>
      </c>
      <c r="CP13" s="26" t="str">
        <f t="shared" si="2"/>
        <v/>
      </c>
      <c r="CQ13" s="26" t="str">
        <f t="shared" si="2"/>
        <v/>
      </c>
      <c r="CR13" s="26" t="str">
        <f t="shared" si="2"/>
        <v/>
      </c>
      <c r="CS13" s="26" t="str">
        <f t="shared" si="2"/>
        <v/>
      </c>
      <c r="CT13" s="26" t="str">
        <f t="shared" si="2"/>
        <v/>
      </c>
      <c r="CU13" s="26" t="str">
        <f t="shared" si="2"/>
        <v/>
      </c>
      <c r="CV13" s="26" t="str">
        <f t="shared" si="2"/>
        <v/>
      </c>
      <c r="CW13" s="26" t="str">
        <f t="shared" si="2"/>
        <v/>
      </c>
      <c r="CX13" s="26" t="str">
        <f t="shared" si="2"/>
        <v/>
      </c>
      <c r="CY13" s="26" t="str">
        <f t="shared" si="2"/>
        <v/>
      </c>
      <c r="CZ13" s="26" t="str">
        <f t="shared" si="2"/>
        <v/>
      </c>
      <c r="DA13" s="26" t="str">
        <f t="shared" si="2"/>
        <v/>
      </c>
      <c r="DB13" s="26" t="str">
        <f t="shared" si="3"/>
        <v/>
      </c>
      <c r="DC13" s="26" t="str">
        <f t="shared" si="3"/>
        <v/>
      </c>
      <c r="DD13" s="26" t="str">
        <f t="shared" si="3"/>
        <v/>
      </c>
      <c r="DE13" s="26" t="str">
        <f t="shared" si="3"/>
        <v/>
      </c>
      <c r="DF13" s="26" t="str">
        <f t="shared" si="3"/>
        <v/>
      </c>
      <c r="DG13" s="26" t="str">
        <f t="shared" si="3"/>
        <v/>
      </c>
      <c r="DH13" s="26" t="str">
        <f t="shared" si="3"/>
        <v/>
      </c>
      <c r="DI13" s="26" t="str">
        <f t="shared" si="3"/>
        <v/>
      </c>
      <c r="DJ13" s="26" t="str">
        <f t="shared" si="3"/>
        <v/>
      </c>
      <c r="DK13" s="26" t="str">
        <f t="shared" si="3"/>
        <v/>
      </c>
      <c r="DL13" s="26" t="str">
        <f t="shared" si="3"/>
        <v/>
      </c>
      <c r="DM13" s="26" t="str">
        <f t="shared" si="3"/>
        <v/>
      </c>
      <c r="DN13" s="26" t="str">
        <f t="shared" si="3"/>
        <v/>
      </c>
      <c r="DO13" s="26" t="str">
        <f t="shared" si="3"/>
        <v/>
      </c>
      <c r="DP13" s="26" t="str">
        <f t="shared" si="3"/>
        <v/>
      </c>
      <c r="DQ13" s="26">
        <f t="shared" si="4"/>
        <v>0</v>
      </c>
    </row>
    <row r="14" spans="1:122" ht="14.6" x14ac:dyDescent="0.4">
      <c r="A14" s="451" t="s">
        <v>761</v>
      </c>
      <c r="B14" s="452"/>
      <c r="C14" s="452"/>
      <c r="D14" s="452"/>
      <c r="E14" s="453"/>
      <c r="F14" s="25" t="str">
        <f>IF(ISBLANK('Page 12 PC1YR'!F25)," ",'Page 13 PC1YR'!T14)</f>
        <v xml:space="preserve"> </v>
      </c>
      <c r="G14" s="25" t="str">
        <f>IF(ISBLANK('Page 12 PC1YR'!F25)," ",'Page 13 PC1YR'!X14)</f>
        <v xml:space="preserve"> </v>
      </c>
      <c r="H14" s="25" t="str">
        <f>IF(ISBLANK('Page 12 PC1YR'!F25)," ",'Page 13 PC1YR'!AB14)</f>
        <v xml:space="preserve"> </v>
      </c>
      <c r="I14" s="25" t="str">
        <f>IF(ISBLANK('Page 12 PC1YR'!F25)," ",'Page 13 PC1YR'!AF14)</f>
        <v xml:space="preserve"> </v>
      </c>
      <c r="J14" s="25" t="str">
        <f>IF(ISBLANK('Page 12 PC1YR'!F25)," ",'Page 13 PC1YR'!AJ14)</f>
        <v xml:space="preserve"> </v>
      </c>
      <c r="K14" s="25" t="str">
        <f>IF(ISBLANK('Page 12 PC1YR'!F25)," ",'Page 13 PC1YR'!AN14)</f>
        <v xml:space="preserve"> </v>
      </c>
      <c r="L14" s="25" t="str">
        <f>IF(ISBLANK('Page 12 PC1YR'!F25)," ",'Page 13 PC1YR'!AR14)</f>
        <v xml:space="preserve"> </v>
      </c>
      <c r="M14" s="25" t="str">
        <f>IF(ISBLANK('Page 12 PC1YR'!F25)," ",'Page 13 PC1YR'!AV14)</f>
        <v xml:space="preserve"> </v>
      </c>
      <c r="N14" s="25" t="str">
        <f>IF(ISBLANK('Page 12 PC1YR'!F25)," ",'Page 13 PC1YR'!AZ14)</f>
        <v xml:space="preserve"> </v>
      </c>
      <c r="O14" s="25" t="str">
        <f>IF(ISBLANK('Page 12 PC1YR'!F25)," ",'Page 13 PC1YR'!BD14)</f>
        <v xml:space="preserve"> </v>
      </c>
      <c r="P14" s="25" t="str">
        <f>IF(ISBLANK('Page 12 PC1YR'!F25)," ",'Page 13 PC1YR'!BH14)</f>
        <v xml:space="preserve"> </v>
      </c>
      <c r="Q14" s="25" t="str">
        <f>IF(ISBLANK('Page 12 PC1YR'!F25)," ",'Page 13 PC1YR'!BL14)</f>
        <v xml:space="preserve"> </v>
      </c>
      <c r="R14" s="214"/>
      <c r="S14" s="34"/>
      <c r="T14" s="500" t="e">
        <f>IF(OR(COUNTIF('Page 12 PC1YR'!L25:O25,"x")&gt;0,COUNTIF('Page 12 PC1YR'!L25:O25,"X")&gt;0),'Page 12 PC1YR'!DL25," ")</f>
        <v>#DIV/0!</v>
      </c>
      <c r="U14" s="501"/>
      <c r="V14" s="501"/>
      <c r="W14" s="502"/>
      <c r="X14" s="500" t="e">
        <f>IF(OR(COUNTIF('Page 12 PC1YR'!P25:S25,"x")&gt;0,COUNTIF('Page 12 PC1YR'!P25:S25,"X")&gt;0),'Page 12 PC1YR'!DL25," ")</f>
        <v>#DIV/0!</v>
      </c>
      <c r="Y14" s="503"/>
      <c r="Z14" s="503"/>
      <c r="AA14" s="504"/>
      <c r="AB14" s="500" t="e">
        <f>IF(OR(COUNTIF('Page 12 PC1YR'!T25:W25,"x")&gt;0,COUNTIF('Page 12 PC1YR'!T25:W25,"X")&gt;0),'Page 12 PC1YR'!DL25," ")</f>
        <v>#DIV/0!</v>
      </c>
      <c r="AC14" s="503"/>
      <c r="AD14" s="503"/>
      <c r="AE14" s="504"/>
      <c r="AF14" s="500" t="e">
        <f>IF(OR(COUNTIF('Page 12 PC1YR'!X25:AA25,"x")&gt;0,COUNTIF('Page 12 PC1YR'!X25:AA25,"X")&gt;0),'Page 12 PC1YR'!DL25," ")</f>
        <v>#DIV/0!</v>
      </c>
      <c r="AG14" s="503"/>
      <c r="AH14" s="503"/>
      <c r="AI14" s="504"/>
      <c r="AJ14" s="500" t="e">
        <f>IF(OR(COUNTIF('Page 12 PC1YR'!AB25:AE25,"x")&gt;0,COUNTIF('Page 12 PC1YR'!AB25:AE25,"X")&gt;0),'Page 12 PC1YR'!DL25," ")</f>
        <v>#DIV/0!</v>
      </c>
      <c r="AK14" s="503"/>
      <c r="AL14" s="503"/>
      <c r="AM14" s="504"/>
      <c r="AN14" s="500" t="e">
        <f>IF(OR(COUNTIF('Page 12 PC1YR'!AF25:AI25,"x")&gt;0,COUNTIF('Page 12 PC1YR'!AF25:AI25,"X")&gt;0),'Page 12 PC1YR'!DL25," ")</f>
        <v>#DIV/0!</v>
      </c>
      <c r="AO14" s="503"/>
      <c r="AP14" s="503"/>
      <c r="AQ14" s="504"/>
      <c r="AR14" s="500" t="e">
        <f>IF(OR(COUNTIF('Page 12 PC1YR'!AJ25:AM25,"x")&gt;0,COUNTIF('Page 12 PC1YR'!AJ25:AM25,"X")&gt;0),'Page 12 PC1YR'!DL25," ")</f>
        <v>#DIV/0!</v>
      </c>
      <c r="AS14" s="503"/>
      <c r="AT14" s="503"/>
      <c r="AU14" s="504"/>
      <c r="AV14" s="500" t="e">
        <f>IF(OR(COUNTIF('Page 12 PC1YR'!AN25:AQ25,"x")&gt;0,COUNTIF('Page 12 PC1YR'!AN25:AQ25,"X")&gt;0),'Page 12 PC1YR'!DL25," ")</f>
        <v>#DIV/0!</v>
      </c>
      <c r="AW14" s="503"/>
      <c r="AX14" s="503"/>
      <c r="AY14" s="504"/>
      <c r="AZ14" s="500" t="e">
        <f>IF(OR(COUNTIF('Page 12 PC1YR'!AR25:AU25,"x")&gt;0,COUNTIF('Page 12 PC1YR'!AR25:AU25,"X")&gt;0),'Page 12 PC1YR'!DL25," ")</f>
        <v>#DIV/0!</v>
      </c>
      <c r="BA14" s="503"/>
      <c r="BB14" s="503"/>
      <c r="BC14" s="504"/>
      <c r="BD14" s="500" t="e">
        <f>IF(OR(COUNTIF('Page 12 PC1YR'!AV25:AY25,"x")&gt;0,COUNTIF('Page 12 PC1YR'!AV25:AY25,"X")&gt;0),'Page 12 PC1YR'!DL25," ")</f>
        <v>#DIV/0!</v>
      </c>
      <c r="BE14" s="503"/>
      <c r="BF14" s="503"/>
      <c r="BG14" s="504"/>
      <c r="BH14" s="500" t="e">
        <f>IF(OR(COUNTIF('Page 12 PC1YR'!AZ25:BC25,"x")&gt;0,COUNTIF('Page 12 PC1YR'!AZ25:BC25,"X")&gt;0),'Page 12 PC1YR'!DL25," ")</f>
        <v>#DIV/0!</v>
      </c>
      <c r="BI14" s="503"/>
      <c r="BJ14" s="503"/>
      <c r="BK14" s="504"/>
      <c r="BL14" s="500" t="e">
        <f>IF(OR(COUNTIF('Page 12 PC1YR'!BD25:BG25,"x")&gt;0,COUNTIF('Page 12 PC1YR'!BD25:BG25,"X")&gt;0),'Page 12 PC1YR'!DL25," ")</f>
        <v>#DIV/0!</v>
      </c>
      <c r="BM14" s="503"/>
      <c r="BN14" s="503"/>
      <c r="BO14" s="504"/>
      <c r="BP14" s="478"/>
      <c r="BU14" s="26" t="e">
        <f t="shared" si="0"/>
        <v>#DIV/0!</v>
      </c>
      <c r="BV14" s="26" t="str">
        <f t="shared" si="1"/>
        <v/>
      </c>
      <c r="BW14" s="26" t="str">
        <f t="shared" si="1"/>
        <v/>
      </c>
      <c r="BX14" s="26" t="str">
        <f t="shared" si="1"/>
        <v/>
      </c>
      <c r="BY14" s="26" t="e">
        <f t="shared" si="1"/>
        <v>#DIV/0!</v>
      </c>
      <c r="BZ14" s="26" t="str">
        <f t="shared" si="1"/>
        <v/>
      </c>
      <c r="CA14" s="26" t="str">
        <f t="shared" si="1"/>
        <v/>
      </c>
      <c r="CB14" s="26" t="str">
        <f t="shared" si="1"/>
        <v/>
      </c>
      <c r="CC14" s="26" t="e">
        <f t="shared" si="1"/>
        <v>#DIV/0!</v>
      </c>
      <c r="CD14" s="26" t="str">
        <f t="shared" si="1"/>
        <v/>
      </c>
      <c r="CE14" s="26" t="str">
        <f t="shared" si="1"/>
        <v/>
      </c>
      <c r="CF14" s="26" t="str">
        <f t="shared" si="1"/>
        <v/>
      </c>
      <c r="CG14" s="26" t="e">
        <f t="shared" si="1"/>
        <v>#DIV/0!</v>
      </c>
      <c r="CH14" s="26" t="str">
        <f t="shared" si="1"/>
        <v/>
      </c>
      <c r="CI14" s="26" t="str">
        <f t="shared" si="1"/>
        <v/>
      </c>
      <c r="CJ14" s="26" t="str">
        <f t="shared" si="1"/>
        <v/>
      </c>
      <c r="CK14" s="26" t="e">
        <f t="shared" ref="CK14:CZ29" si="5">IF(OR(AJ14="x",AJ14= "X"),0.85,"")</f>
        <v>#DIV/0!</v>
      </c>
      <c r="CL14" s="26" t="str">
        <f t="shared" si="2"/>
        <v/>
      </c>
      <c r="CM14" s="26" t="str">
        <f t="shared" si="2"/>
        <v/>
      </c>
      <c r="CN14" s="26" t="str">
        <f t="shared" si="2"/>
        <v/>
      </c>
      <c r="CO14" s="26" t="e">
        <f t="shared" si="2"/>
        <v>#DIV/0!</v>
      </c>
      <c r="CP14" s="26" t="str">
        <f t="shared" si="2"/>
        <v/>
      </c>
      <c r="CQ14" s="26" t="str">
        <f t="shared" si="2"/>
        <v/>
      </c>
      <c r="CR14" s="26" t="str">
        <f t="shared" si="2"/>
        <v/>
      </c>
      <c r="CS14" s="26" t="e">
        <f t="shared" si="2"/>
        <v>#DIV/0!</v>
      </c>
      <c r="CT14" s="26" t="str">
        <f t="shared" si="2"/>
        <v/>
      </c>
      <c r="CU14" s="26" t="str">
        <f t="shared" si="2"/>
        <v/>
      </c>
      <c r="CV14" s="26" t="str">
        <f t="shared" si="2"/>
        <v/>
      </c>
      <c r="CW14" s="26" t="e">
        <f t="shared" si="2"/>
        <v>#DIV/0!</v>
      </c>
      <c r="CX14" s="26" t="str">
        <f t="shared" si="2"/>
        <v/>
      </c>
      <c r="CY14" s="26" t="str">
        <f t="shared" si="2"/>
        <v/>
      </c>
      <c r="CZ14" s="26" t="str">
        <f t="shared" si="2"/>
        <v/>
      </c>
      <c r="DA14" s="26" t="e">
        <f t="shared" ref="DA14:DP29" si="6">IF(OR(AZ14="x",AZ14= "X"),0.85,"")</f>
        <v>#DIV/0!</v>
      </c>
      <c r="DB14" s="26" t="str">
        <f t="shared" si="3"/>
        <v/>
      </c>
      <c r="DC14" s="26" t="str">
        <f t="shared" si="3"/>
        <v/>
      </c>
      <c r="DD14" s="26" t="str">
        <f t="shared" si="3"/>
        <v/>
      </c>
      <c r="DE14" s="26" t="e">
        <f t="shared" si="3"/>
        <v>#DIV/0!</v>
      </c>
      <c r="DF14" s="26" t="str">
        <f t="shared" si="3"/>
        <v/>
      </c>
      <c r="DG14" s="26" t="str">
        <f t="shared" si="3"/>
        <v/>
      </c>
      <c r="DH14" s="26" t="str">
        <f t="shared" si="3"/>
        <v/>
      </c>
      <c r="DI14" s="26" t="e">
        <f t="shared" si="3"/>
        <v>#DIV/0!</v>
      </c>
      <c r="DJ14" s="26" t="str">
        <f t="shared" si="3"/>
        <v/>
      </c>
      <c r="DK14" s="26" t="str">
        <f t="shared" si="3"/>
        <v/>
      </c>
      <c r="DL14" s="26" t="str">
        <f t="shared" si="3"/>
        <v/>
      </c>
      <c r="DM14" s="26" t="e">
        <f t="shared" si="3"/>
        <v>#DIV/0!</v>
      </c>
      <c r="DN14" s="26" t="str">
        <f t="shared" si="3"/>
        <v/>
      </c>
      <c r="DO14" s="26" t="str">
        <f t="shared" si="3"/>
        <v/>
      </c>
      <c r="DP14" s="26" t="str">
        <f t="shared" si="3"/>
        <v/>
      </c>
      <c r="DQ14" s="26" t="e">
        <f t="shared" si="4"/>
        <v>#DIV/0!</v>
      </c>
    </row>
    <row r="15" spans="1:122" ht="14.6" x14ac:dyDescent="0.4">
      <c r="A15" s="451" t="s">
        <v>709</v>
      </c>
      <c r="B15" s="452"/>
      <c r="C15" s="452"/>
      <c r="D15" s="452"/>
      <c r="E15" s="453"/>
      <c r="F15" s="25">
        <f>IF(ISBLANK('Page 12 PC1YR'!F26)," ",'Page 13 PC1YR'!T15)</f>
        <v>0.17</v>
      </c>
      <c r="G15" s="25">
        <f>IF(ISBLANK('Page 12 PC1YR'!F26)," ",'Page 13 PC1YR'!X15)</f>
        <v>0.17</v>
      </c>
      <c r="H15" s="25">
        <f>IF(ISBLANK('Page 12 PC1YR'!F26)," ",'Page 13 PC1YR'!AB15)</f>
        <v>0.17</v>
      </c>
      <c r="I15" s="25">
        <f>IF(ISBLANK('Page 12 PC1YR'!F26)," ",'Page 13 PC1YR'!AF15)</f>
        <v>0.17</v>
      </c>
      <c r="J15" s="25">
        <f>IF(ISBLANK('Page 12 PC1YR'!F26)," ",'Page 13 PC1YR'!AJ15)</f>
        <v>0.17</v>
      </c>
      <c r="K15" s="25">
        <f>IF(ISBLANK('Page 12 PC1YR'!F26)," ",'Page 13 PC1YR'!AN15)</f>
        <v>0.17</v>
      </c>
      <c r="L15" s="25">
        <f>IF(ISBLANK('Page 12 PC1YR'!F26)," ",'Page 13 PC1YR'!AR15)</f>
        <v>0.17</v>
      </c>
      <c r="M15" s="25">
        <f>IF(ISBLANK('Page 12 PC1YR'!F26)," ",'Page 13 PC1YR'!AV15)</f>
        <v>0.17</v>
      </c>
      <c r="N15" s="25">
        <f>IF(ISBLANK('Page 12 PC1YR'!F26)," ",'Page 13 PC1YR'!AZ15)</f>
        <v>0.17</v>
      </c>
      <c r="O15" s="25">
        <f>IF(ISBLANK('Page 12 PC1YR'!F26)," ",'Page 13 PC1YR'!BD15)</f>
        <v>0.17</v>
      </c>
      <c r="P15" s="25">
        <f>IF(ISBLANK('Page 12 PC1YR'!F26)," ",'Page 13 PC1YR'!BH15)</f>
        <v>0.17</v>
      </c>
      <c r="Q15" s="25">
        <f>IF(ISBLANK('Page 12 PC1YR'!F26)," ",'Page 13 PC1YR'!BL15)</f>
        <v>0.17</v>
      </c>
      <c r="R15" s="214"/>
      <c r="S15" s="34"/>
      <c r="T15" s="500">
        <f>IF(OR(COUNTIF('Page 12 PC1YR'!L26:O26,"x")&gt;0,COUNTIF('Page 12 PC1YR'!L26:O26,"X")&gt;0),'Page 12 PC1YR'!DL26," ")</f>
        <v>0.17</v>
      </c>
      <c r="U15" s="501"/>
      <c r="V15" s="501"/>
      <c r="W15" s="502"/>
      <c r="X15" s="500">
        <f>IF(OR(COUNTIF('Page 12 PC1YR'!P26:S26,"x")&gt;0,COUNTIF('Page 12 PC1YR'!P26:S26,"X")&gt;0),'Page 12 PC1YR'!DL26," ")</f>
        <v>0.17</v>
      </c>
      <c r="Y15" s="503"/>
      <c r="Z15" s="503"/>
      <c r="AA15" s="504"/>
      <c r="AB15" s="500">
        <f>IF(OR(COUNTIF('Page 12 PC1YR'!T26:W26,"x")&gt;0,COUNTIF('Page 12 PC1YR'!T26:W26,"X")&gt;0),'Page 12 PC1YR'!DL26," ")</f>
        <v>0.17</v>
      </c>
      <c r="AC15" s="503"/>
      <c r="AD15" s="503"/>
      <c r="AE15" s="504"/>
      <c r="AF15" s="500">
        <f>IF(OR(COUNTIF('Page 12 PC1YR'!X26:AA26,"x")&gt;0,COUNTIF('Page 12 PC1YR'!X26:AA26,"X")&gt;0),'Page 12 PC1YR'!DL26," ")</f>
        <v>0.17</v>
      </c>
      <c r="AG15" s="503"/>
      <c r="AH15" s="503"/>
      <c r="AI15" s="504"/>
      <c r="AJ15" s="500">
        <f>IF(OR(COUNTIF('Page 12 PC1YR'!AB26:AE26,"x")&gt;0,COUNTIF('Page 12 PC1YR'!AB26:AE26,"X")&gt;0),'Page 12 PC1YR'!DL26," ")</f>
        <v>0.17</v>
      </c>
      <c r="AK15" s="503"/>
      <c r="AL15" s="503"/>
      <c r="AM15" s="504"/>
      <c r="AN15" s="500">
        <f>IF(OR(COUNTIF('Page 12 PC1YR'!AF26:AI26,"x")&gt;0,COUNTIF('Page 12 PC1YR'!AF26:AI26,"X")&gt;0),'Page 12 PC1YR'!DL26," ")</f>
        <v>0.17</v>
      </c>
      <c r="AO15" s="503"/>
      <c r="AP15" s="503"/>
      <c r="AQ15" s="504"/>
      <c r="AR15" s="500">
        <f>IF(OR(COUNTIF('Page 12 PC1YR'!AJ26:AM26,"x")&gt;0,COUNTIF('Page 12 PC1YR'!AJ26:AM26,"X")&gt;0),'Page 12 PC1YR'!DL26," ")</f>
        <v>0.17</v>
      </c>
      <c r="AS15" s="503"/>
      <c r="AT15" s="503"/>
      <c r="AU15" s="504"/>
      <c r="AV15" s="500">
        <f>IF(OR(COUNTIF('Page 12 PC1YR'!AN26:AQ26,"x")&gt;0,COUNTIF('Page 12 PC1YR'!AN26:AQ26,"X")&gt;0),'Page 12 PC1YR'!DL26," ")</f>
        <v>0.17</v>
      </c>
      <c r="AW15" s="503"/>
      <c r="AX15" s="503"/>
      <c r="AY15" s="504"/>
      <c r="AZ15" s="500">
        <f>IF(OR(COUNTIF('Page 12 PC1YR'!AR26:AU26,"x")&gt;0,COUNTIF('Page 12 PC1YR'!AR26:AU26,"X")&gt;0),'Page 12 PC1YR'!DL26," ")</f>
        <v>0.17</v>
      </c>
      <c r="BA15" s="503"/>
      <c r="BB15" s="503"/>
      <c r="BC15" s="504"/>
      <c r="BD15" s="500">
        <f>IF(OR(COUNTIF('Page 12 PC1YR'!AV26:AY26,"x")&gt;0,COUNTIF('Page 12 PC1YR'!AV26:AY26,"X")&gt;0),'Page 12 PC1YR'!DL26," ")</f>
        <v>0.17</v>
      </c>
      <c r="BE15" s="503"/>
      <c r="BF15" s="503"/>
      <c r="BG15" s="504"/>
      <c r="BH15" s="500">
        <f>IF(OR(COUNTIF('Page 12 PC1YR'!AZ26:BC26,"x")&gt;0,COUNTIF('Page 12 PC1YR'!AZ26:BC26,"X")&gt;0),'Page 12 PC1YR'!DL26," ")</f>
        <v>0.17</v>
      </c>
      <c r="BI15" s="503"/>
      <c r="BJ15" s="503"/>
      <c r="BK15" s="504"/>
      <c r="BL15" s="500">
        <f>IF(OR(COUNTIF('Page 12 PC1YR'!BD26:BG26,"x")&gt;0,COUNTIF('Page 12 PC1YR'!BD26:BG26,"X")&gt;0),'Page 12 PC1YR'!DL26," ")</f>
        <v>0.17</v>
      </c>
      <c r="BM15" s="503"/>
      <c r="BN15" s="503"/>
      <c r="BO15" s="504"/>
      <c r="BP15" s="478"/>
      <c r="BU15" s="26" t="str">
        <f t="shared" si="0"/>
        <v/>
      </c>
      <c r="BV15" s="26" t="str">
        <f t="shared" si="0"/>
        <v/>
      </c>
      <c r="BW15" s="26" t="str">
        <f t="shared" si="0"/>
        <v/>
      </c>
      <c r="BX15" s="26" t="str">
        <f t="shared" si="0"/>
        <v/>
      </c>
      <c r="BY15" s="26" t="str">
        <f t="shared" si="0"/>
        <v/>
      </c>
      <c r="BZ15" s="26" t="str">
        <f t="shared" si="0"/>
        <v/>
      </c>
      <c r="CA15" s="26" t="str">
        <f t="shared" si="0"/>
        <v/>
      </c>
      <c r="CB15" s="26" t="str">
        <f t="shared" si="0"/>
        <v/>
      </c>
      <c r="CC15" s="26" t="str">
        <f t="shared" si="0"/>
        <v/>
      </c>
      <c r="CD15" s="26" t="str">
        <f t="shared" si="0"/>
        <v/>
      </c>
      <c r="CE15" s="26" t="str">
        <f t="shared" si="0"/>
        <v/>
      </c>
      <c r="CF15" s="26" t="str">
        <f t="shared" si="0"/>
        <v/>
      </c>
      <c r="CG15" s="26" t="str">
        <f t="shared" si="0"/>
        <v/>
      </c>
      <c r="CH15" s="26" t="str">
        <f t="shared" si="0"/>
        <v/>
      </c>
      <c r="CI15" s="26" t="str">
        <f t="shared" si="0"/>
        <v/>
      </c>
      <c r="CJ15" s="26" t="str">
        <f t="shared" si="0"/>
        <v/>
      </c>
      <c r="CK15" s="26" t="str">
        <f t="shared" si="5"/>
        <v/>
      </c>
      <c r="CL15" s="26" t="str">
        <f t="shared" si="5"/>
        <v/>
      </c>
      <c r="CM15" s="26" t="str">
        <f t="shared" si="5"/>
        <v/>
      </c>
      <c r="CN15" s="26" t="str">
        <f t="shared" si="5"/>
        <v/>
      </c>
      <c r="CO15" s="26" t="str">
        <f t="shared" si="5"/>
        <v/>
      </c>
      <c r="CP15" s="26" t="str">
        <f t="shared" si="5"/>
        <v/>
      </c>
      <c r="CQ15" s="26" t="str">
        <f t="shared" si="5"/>
        <v/>
      </c>
      <c r="CR15" s="26" t="str">
        <f t="shared" si="5"/>
        <v/>
      </c>
      <c r="CS15" s="26" t="str">
        <f t="shared" si="5"/>
        <v/>
      </c>
      <c r="CT15" s="26" t="str">
        <f t="shared" si="5"/>
        <v/>
      </c>
      <c r="CU15" s="26" t="str">
        <f t="shared" si="5"/>
        <v/>
      </c>
      <c r="CV15" s="26" t="str">
        <f t="shared" si="5"/>
        <v/>
      </c>
      <c r="CW15" s="26" t="str">
        <f t="shared" si="5"/>
        <v/>
      </c>
      <c r="CX15" s="26" t="str">
        <f t="shared" si="5"/>
        <v/>
      </c>
      <c r="CY15" s="26" t="str">
        <f t="shared" si="5"/>
        <v/>
      </c>
      <c r="CZ15" s="26" t="str">
        <f t="shared" si="5"/>
        <v/>
      </c>
      <c r="DA15" s="26" t="str">
        <f t="shared" si="6"/>
        <v/>
      </c>
      <c r="DB15" s="26" t="str">
        <f t="shared" si="6"/>
        <v/>
      </c>
      <c r="DC15" s="26" t="str">
        <f t="shared" si="6"/>
        <v/>
      </c>
      <c r="DD15" s="26" t="str">
        <f t="shared" si="6"/>
        <v/>
      </c>
      <c r="DE15" s="26" t="str">
        <f t="shared" si="6"/>
        <v/>
      </c>
      <c r="DF15" s="26" t="str">
        <f t="shared" si="6"/>
        <v/>
      </c>
      <c r="DG15" s="26" t="str">
        <f t="shared" si="6"/>
        <v/>
      </c>
      <c r="DH15" s="26" t="str">
        <f t="shared" si="6"/>
        <v/>
      </c>
      <c r="DI15" s="26" t="str">
        <f t="shared" si="6"/>
        <v/>
      </c>
      <c r="DJ15" s="26" t="str">
        <f t="shared" si="6"/>
        <v/>
      </c>
      <c r="DK15" s="26" t="str">
        <f t="shared" si="6"/>
        <v/>
      </c>
      <c r="DL15" s="26" t="str">
        <f t="shared" si="6"/>
        <v/>
      </c>
      <c r="DM15" s="26" t="str">
        <f t="shared" si="6"/>
        <v/>
      </c>
      <c r="DN15" s="26" t="str">
        <f t="shared" si="6"/>
        <v/>
      </c>
      <c r="DO15" s="26" t="str">
        <f t="shared" si="6"/>
        <v/>
      </c>
      <c r="DP15" s="26" t="str">
        <f t="shared" si="6"/>
        <v/>
      </c>
      <c r="DQ15" s="26">
        <f t="shared" si="4"/>
        <v>0</v>
      </c>
    </row>
    <row r="16" spans="1:122" ht="14.6" x14ac:dyDescent="0.4">
      <c r="A16" s="451" t="s">
        <v>896</v>
      </c>
      <c r="B16" s="452"/>
      <c r="C16" s="452"/>
      <c r="D16" s="452"/>
      <c r="E16" s="453"/>
      <c r="F16" s="25">
        <f>IF(ISBLANK('Page 12 PC1YR'!F27)," ",'Page 13 PC1YR'!T16)</f>
        <v>0.42</v>
      </c>
      <c r="G16" s="25">
        <f>IF(ISBLANK('Page 12 PC1YR'!F27)," ",'Page 13 PC1YR'!X16)</f>
        <v>0.42</v>
      </c>
      <c r="H16" s="25">
        <f>IF(ISBLANK('Page 12 PC1YR'!F27)," ",'Page 13 PC1YR'!AB16)</f>
        <v>0.42</v>
      </c>
      <c r="I16" s="25">
        <f>IF(ISBLANK('Page 12 PC1YR'!F27)," ",'Page 13 PC1YR'!AF16)</f>
        <v>0.42</v>
      </c>
      <c r="J16" s="25">
        <f>IF(ISBLANK('Page 12 PC1YR'!F27)," ",'Page 13 PC1YR'!AJ16)</f>
        <v>0.42</v>
      </c>
      <c r="K16" s="25">
        <f>IF(ISBLANK('Page 12 PC1YR'!F27)," ",'Page 13 PC1YR'!AN16)</f>
        <v>0.42</v>
      </c>
      <c r="L16" s="25">
        <f>IF(ISBLANK('Page 12 PC1YR'!F27)," ",'Page 13 PC1YR'!AR16)</f>
        <v>0.42</v>
      </c>
      <c r="M16" s="25">
        <f>IF(ISBLANK('Page 12 PC1YR'!F27)," ",'Page 13 PC1YR'!AV16)</f>
        <v>0.42</v>
      </c>
      <c r="N16" s="25">
        <f>IF(ISBLANK('Page 12 PC1YR'!F27)," ",'Page 13 PC1YR'!AZ16)</f>
        <v>0.42</v>
      </c>
      <c r="O16" s="25">
        <f>IF(ISBLANK('Page 12 PC1YR'!F27)," ",'Page 13 PC1YR'!BD16)</f>
        <v>0.42</v>
      </c>
      <c r="P16" s="25">
        <f>IF(ISBLANK('Page 12 PC1YR'!F27)," ",'Page 13 PC1YR'!BH16)</f>
        <v>0.42</v>
      </c>
      <c r="Q16" s="25">
        <f>IF(ISBLANK('Page 12 PC1YR'!F27)," ",'Page 13 PC1YR'!BL16)</f>
        <v>0.42</v>
      </c>
      <c r="R16" s="214"/>
      <c r="S16" s="34"/>
      <c r="T16" s="500">
        <f>IF(OR(COUNTIF('Page 12 PC1YR'!L27:O27,"x")&gt;0,COUNTIF('Page 12 PC1YR'!L27:O27,"X")&gt;0),'Page 12 PC1YR'!DL27," ")</f>
        <v>0.42</v>
      </c>
      <c r="U16" s="501"/>
      <c r="V16" s="501"/>
      <c r="W16" s="502"/>
      <c r="X16" s="500">
        <f>IF(OR(COUNTIF('Page 12 PC1YR'!P27:S27,"x")&gt;0,COUNTIF('Page 12 PC1YR'!P27:S27,"X")&gt;0),'Page 12 PC1YR'!DL27," ")</f>
        <v>0.42</v>
      </c>
      <c r="Y16" s="503"/>
      <c r="Z16" s="503"/>
      <c r="AA16" s="504"/>
      <c r="AB16" s="500">
        <f>IF(OR(COUNTIF('Page 12 PC1YR'!T27:W27,"x")&gt;0,COUNTIF('Page 12 PC1YR'!T27:W27,"X")&gt;0),'Page 12 PC1YR'!DL27," ")</f>
        <v>0.42</v>
      </c>
      <c r="AC16" s="503"/>
      <c r="AD16" s="503"/>
      <c r="AE16" s="504"/>
      <c r="AF16" s="500">
        <f>IF(OR(COUNTIF('Page 12 PC1YR'!X27:AA27,"x")&gt;0,COUNTIF('Page 12 PC1YR'!X27:AA27,"X")&gt;0),'Page 12 PC1YR'!DL27," ")</f>
        <v>0.42</v>
      </c>
      <c r="AG16" s="503"/>
      <c r="AH16" s="503"/>
      <c r="AI16" s="504"/>
      <c r="AJ16" s="500">
        <f>IF(OR(COUNTIF('Page 12 PC1YR'!AB27:AE27,"x")&gt;0,COUNTIF('Page 12 PC1YR'!AB27:AE27,"X")&gt;0),'Page 12 PC1YR'!DL27," ")</f>
        <v>0.42</v>
      </c>
      <c r="AK16" s="503"/>
      <c r="AL16" s="503"/>
      <c r="AM16" s="504"/>
      <c r="AN16" s="500">
        <f>IF(OR(COUNTIF('Page 12 PC1YR'!AF27:AI27,"x")&gt;0,COUNTIF('Page 12 PC1YR'!AF27:AI27,"X")&gt;0),'Page 12 PC1YR'!DL27," ")</f>
        <v>0.42</v>
      </c>
      <c r="AO16" s="503"/>
      <c r="AP16" s="503"/>
      <c r="AQ16" s="504"/>
      <c r="AR16" s="500">
        <f>IF(OR(COUNTIF('Page 12 PC1YR'!AJ27:AM27,"x")&gt;0,COUNTIF('Page 12 PC1YR'!AJ27:AM27,"X")&gt;0),'Page 12 PC1YR'!DL27," ")</f>
        <v>0.42</v>
      </c>
      <c r="AS16" s="503"/>
      <c r="AT16" s="503"/>
      <c r="AU16" s="504"/>
      <c r="AV16" s="500">
        <f>IF(OR(COUNTIF('Page 12 PC1YR'!AN27:AQ27,"x")&gt;0,COUNTIF('Page 12 PC1YR'!AN27:AQ27,"X")&gt;0),'Page 12 PC1YR'!DL27," ")</f>
        <v>0.42</v>
      </c>
      <c r="AW16" s="503"/>
      <c r="AX16" s="503"/>
      <c r="AY16" s="504"/>
      <c r="AZ16" s="500">
        <f>IF(OR(COUNTIF('Page 12 PC1YR'!AR27:AU27,"x")&gt;0,COUNTIF('Page 12 PC1YR'!AR27:AU27,"X")&gt;0),'Page 12 PC1YR'!DL27," ")</f>
        <v>0.42</v>
      </c>
      <c r="BA16" s="503"/>
      <c r="BB16" s="503"/>
      <c r="BC16" s="504"/>
      <c r="BD16" s="500">
        <f>IF(OR(COUNTIF('Page 12 PC1YR'!AV27:AY27,"x")&gt;0,COUNTIF('Page 12 PC1YR'!AV27:AY27,"X")&gt;0),'Page 12 PC1YR'!DL27," ")</f>
        <v>0.42</v>
      </c>
      <c r="BE16" s="503"/>
      <c r="BF16" s="503"/>
      <c r="BG16" s="504"/>
      <c r="BH16" s="500">
        <f>IF(OR(COUNTIF('Page 12 PC1YR'!AZ27:BC27,"x")&gt;0,COUNTIF('Page 12 PC1YR'!AZ27:BC27,"X")&gt;0),'Page 12 PC1YR'!DL27," ")</f>
        <v>0.42</v>
      </c>
      <c r="BI16" s="503"/>
      <c r="BJ16" s="503"/>
      <c r="BK16" s="504"/>
      <c r="BL16" s="500">
        <f>IF(OR(COUNTIF('Page 12 PC1YR'!BD27:BG27,"x")&gt;0,COUNTIF('Page 12 PC1YR'!BD27:BG27,"X")&gt;0),'Page 12 PC1YR'!DL27," ")</f>
        <v>0.42</v>
      </c>
      <c r="BM16" s="503"/>
      <c r="BN16" s="503"/>
      <c r="BO16" s="504"/>
      <c r="BP16" s="478"/>
      <c r="BU16" s="26" t="str">
        <f t="shared" si="0"/>
        <v/>
      </c>
      <c r="BV16" s="26" t="str">
        <f t="shared" si="0"/>
        <v/>
      </c>
      <c r="BW16" s="26" t="str">
        <f t="shared" si="0"/>
        <v/>
      </c>
      <c r="BX16" s="26" t="str">
        <f t="shared" si="0"/>
        <v/>
      </c>
      <c r="BY16" s="26" t="str">
        <f t="shared" si="0"/>
        <v/>
      </c>
      <c r="BZ16" s="26" t="str">
        <f t="shared" si="0"/>
        <v/>
      </c>
      <c r="CA16" s="26" t="str">
        <f t="shared" si="0"/>
        <v/>
      </c>
      <c r="CB16" s="26" t="str">
        <f t="shared" si="0"/>
        <v/>
      </c>
      <c r="CC16" s="26" t="str">
        <f t="shared" si="0"/>
        <v/>
      </c>
      <c r="CD16" s="26" t="str">
        <f t="shared" si="0"/>
        <v/>
      </c>
      <c r="CE16" s="26" t="str">
        <f t="shared" si="0"/>
        <v/>
      </c>
      <c r="CF16" s="26" t="str">
        <f t="shared" si="0"/>
        <v/>
      </c>
      <c r="CG16" s="26" t="str">
        <f t="shared" si="0"/>
        <v/>
      </c>
      <c r="CH16" s="26" t="str">
        <f t="shared" si="0"/>
        <v/>
      </c>
      <c r="CI16" s="26" t="str">
        <f t="shared" si="0"/>
        <v/>
      </c>
      <c r="CJ16" s="26" t="str">
        <f t="shared" si="0"/>
        <v/>
      </c>
      <c r="CK16" s="26" t="str">
        <f t="shared" si="5"/>
        <v/>
      </c>
      <c r="CL16" s="26" t="str">
        <f t="shared" si="5"/>
        <v/>
      </c>
      <c r="CM16" s="26" t="str">
        <f t="shared" si="5"/>
        <v/>
      </c>
      <c r="CN16" s="26" t="str">
        <f t="shared" si="5"/>
        <v/>
      </c>
      <c r="CO16" s="26" t="str">
        <f t="shared" si="5"/>
        <v/>
      </c>
      <c r="CP16" s="26" t="str">
        <f t="shared" si="5"/>
        <v/>
      </c>
      <c r="CQ16" s="26" t="str">
        <f t="shared" si="5"/>
        <v/>
      </c>
      <c r="CR16" s="26" t="str">
        <f t="shared" si="5"/>
        <v/>
      </c>
      <c r="CS16" s="26" t="str">
        <f t="shared" si="5"/>
        <v/>
      </c>
      <c r="CT16" s="26" t="str">
        <f t="shared" si="5"/>
        <v/>
      </c>
      <c r="CU16" s="26" t="str">
        <f t="shared" si="5"/>
        <v/>
      </c>
      <c r="CV16" s="26" t="str">
        <f t="shared" si="5"/>
        <v/>
      </c>
      <c r="CW16" s="26" t="str">
        <f t="shared" si="5"/>
        <v/>
      </c>
      <c r="CX16" s="26" t="str">
        <f t="shared" si="5"/>
        <v/>
      </c>
      <c r="CY16" s="26" t="str">
        <f t="shared" si="5"/>
        <v/>
      </c>
      <c r="CZ16" s="26" t="str">
        <f t="shared" si="5"/>
        <v/>
      </c>
      <c r="DA16" s="26" t="str">
        <f t="shared" si="6"/>
        <v/>
      </c>
      <c r="DB16" s="26" t="str">
        <f t="shared" si="6"/>
        <v/>
      </c>
      <c r="DC16" s="26" t="str">
        <f t="shared" si="6"/>
        <v/>
      </c>
      <c r="DD16" s="26" t="str">
        <f t="shared" si="6"/>
        <v/>
      </c>
      <c r="DE16" s="26" t="str">
        <f t="shared" si="6"/>
        <v/>
      </c>
      <c r="DF16" s="26" t="str">
        <f t="shared" si="6"/>
        <v/>
      </c>
      <c r="DG16" s="26" t="str">
        <f t="shared" si="6"/>
        <v/>
      </c>
      <c r="DH16" s="26" t="str">
        <f t="shared" si="6"/>
        <v/>
      </c>
      <c r="DI16" s="26" t="str">
        <f t="shared" si="6"/>
        <v/>
      </c>
      <c r="DJ16" s="26" t="str">
        <f t="shared" si="6"/>
        <v/>
      </c>
      <c r="DK16" s="26" t="str">
        <f t="shared" si="6"/>
        <v/>
      </c>
      <c r="DL16" s="26" t="str">
        <f t="shared" si="6"/>
        <v/>
      </c>
      <c r="DM16" s="26" t="str">
        <f t="shared" si="6"/>
        <v/>
      </c>
      <c r="DN16" s="26" t="str">
        <f t="shared" si="6"/>
        <v/>
      </c>
      <c r="DO16" s="26" t="str">
        <f t="shared" si="6"/>
        <v/>
      </c>
      <c r="DP16" s="26" t="str">
        <f t="shared" si="6"/>
        <v/>
      </c>
      <c r="DQ16" s="26">
        <f t="shared" si="4"/>
        <v>0</v>
      </c>
    </row>
    <row r="17" spans="1:122" ht="14.6" x14ac:dyDescent="0.4">
      <c r="A17" s="451" t="s">
        <v>897</v>
      </c>
      <c r="B17" s="452"/>
      <c r="C17" s="452"/>
      <c r="D17" s="452"/>
      <c r="E17" s="453"/>
      <c r="F17" s="25">
        <f>IF(ISBLANK('Page 12 PC1YR'!F28)," ",'Page 13 PC1YR'!T17)</f>
        <v>0.17</v>
      </c>
      <c r="G17" s="25">
        <f>IF(ISBLANK('Page 12 PC1YR'!F28)," ",'Page 13 PC1YR'!X17)</f>
        <v>0.17</v>
      </c>
      <c r="H17" s="25">
        <f>IF(ISBLANK('Page 12 PC1YR'!F28)," ",'Page 13 PC1YR'!AB17)</f>
        <v>0.17</v>
      </c>
      <c r="I17" s="25">
        <f>IF(ISBLANK('Page 12 PC1YR'!F28)," ",'Page 13 PC1YR'!AF17)</f>
        <v>0.17</v>
      </c>
      <c r="J17" s="25">
        <f>IF(ISBLANK('Page 12 PC1YR'!F28)," ",'Page 13 PC1YR'!AJ17)</f>
        <v>0.17</v>
      </c>
      <c r="K17" s="25">
        <f>IF(ISBLANK('Page 12 PC1YR'!F28)," ",'Page 13 PC1YR'!AN17)</f>
        <v>0.17</v>
      </c>
      <c r="L17" s="25">
        <f>IF(ISBLANK('Page 12 PC1YR'!F28)," ",'Page 13 PC1YR'!AR17)</f>
        <v>0.17</v>
      </c>
      <c r="M17" s="25">
        <f>IF(ISBLANK('Page 12 PC1YR'!F28)," ",'Page 13 PC1YR'!AV17)</f>
        <v>0.17</v>
      </c>
      <c r="N17" s="25">
        <f>IF(ISBLANK('Page 12 PC1YR'!F28)," ",'Page 13 PC1YR'!AZ17)</f>
        <v>0.17</v>
      </c>
      <c r="O17" s="25">
        <f>IF(ISBLANK('Page 12 PC1YR'!F28)," ",'Page 13 PC1YR'!BD17)</f>
        <v>0.17</v>
      </c>
      <c r="P17" s="25">
        <f>IF(ISBLANK('Page 12 PC1YR'!F28)," ",'Page 13 PC1YR'!BH17)</f>
        <v>0.17</v>
      </c>
      <c r="Q17" s="25">
        <f>IF(ISBLANK('Page 12 PC1YR'!F28)," ",'Page 13 PC1YR'!BL17)</f>
        <v>0.17</v>
      </c>
      <c r="R17" s="214"/>
      <c r="S17" s="34"/>
      <c r="T17" s="500">
        <f>IF(OR(COUNTIF('Page 12 PC1YR'!L28:O28,"x")&gt;0,COUNTIF('Page 12 PC1YR'!L28:O28,"X")&gt;0),'Page 12 PC1YR'!DL28," ")</f>
        <v>0.17</v>
      </c>
      <c r="U17" s="501"/>
      <c r="V17" s="501"/>
      <c r="W17" s="502"/>
      <c r="X17" s="500">
        <f>IF(OR(COUNTIF('Page 12 PC1YR'!P28:S28,"x")&gt;0,COUNTIF('Page 12 PC1YR'!P28:S28,"X")&gt;0),'Page 12 PC1YR'!DL28," ")</f>
        <v>0.17</v>
      </c>
      <c r="Y17" s="503"/>
      <c r="Z17" s="503"/>
      <c r="AA17" s="504"/>
      <c r="AB17" s="500">
        <f>IF(OR(COUNTIF('Page 12 PC1YR'!T28:W28,"x")&gt;0,COUNTIF('Page 12 PC1YR'!T28:W28,"X")&gt;0),'Page 12 PC1YR'!DL28," ")</f>
        <v>0.17</v>
      </c>
      <c r="AC17" s="503"/>
      <c r="AD17" s="503"/>
      <c r="AE17" s="504"/>
      <c r="AF17" s="500">
        <f>IF(OR(COUNTIF('Page 12 PC1YR'!X28:AA28,"x")&gt;0,COUNTIF('Page 12 PC1YR'!X28:AA28,"X")&gt;0),'Page 12 PC1YR'!DL28," ")</f>
        <v>0.17</v>
      </c>
      <c r="AG17" s="503"/>
      <c r="AH17" s="503"/>
      <c r="AI17" s="504"/>
      <c r="AJ17" s="500">
        <f>IF(OR(COUNTIF('Page 12 PC1YR'!AB28:AE28,"x")&gt;0,COUNTIF('Page 12 PC1YR'!AB28:AE28,"X")&gt;0),'Page 12 PC1YR'!DL28," ")</f>
        <v>0.17</v>
      </c>
      <c r="AK17" s="503"/>
      <c r="AL17" s="503"/>
      <c r="AM17" s="504"/>
      <c r="AN17" s="500">
        <f>IF(OR(COUNTIF('Page 12 PC1YR'!AF28:AI28,"x")&gt;0,COUNTIF('Page 12 PC1YR'!AF28:AI28,"X")&gt;0),'Page 12 PC1YR'!DL28," ")</f>
        <v>0.17</v>
      </c>
      <c r="AO17" s="503"/>
      <c r="AP17" s="503"/>
      <c r="AQ17" s="504"/>
      <c r="AR17" s="500">
        <f>IF(OR(COUNTIF('Page 12 PC1YR'!AJ28:AM28,"x")&gt;0,COUNTIF('Page 12 PC1YR'!AJ28:AM28,"X")&gt;0),'Page 12 PC1YR'!DL28," ")</f>
        <v>0.17</v>
      </c>
      <c r="AS17" s="503"/>
      <c r="AT17" s="503"/>
      <c r="AU17" s="504"/>
      <c r="AV17" s="500">
        <f>IF(OR(COUNTIF('Page 12 PC1YR'!AN28:AQ28,"x")&gt;0,COUNTIF('Page 12 PC1YR'!AN28:AQ28,"X")&gt;0),'Page 12 PC1YR'!DL28," ")</f>
        <v>0.17</v>
      </c>
      <c r="AW17" s="503"/>
      <c r="AX17" s="503"/>
      <c r="AY17" s="504"/>
      <c r="AZ17" s="500">
        <f>IF(OR(COUNTIF('Page 12 PC1YR'!AR28:AU28,"x")&gt;0,COUNTIF('Page 12 PC1YR'!AR28:AU28,"X")&gt;0),'Page 12 PC1YR'!DL28," ")</f>
        <v>0.17</v>
      </c>
      <c r="BA17" s="503"/>
      <c r="BB17" s="503"/>
      <c r="BC17" s="504"/>
      <c r="BD17" s="500">
        <f>IF(OR(COUNTIF('Page 12 PC1YR'!AV28:AY28,"x")&gt;0,COUNTIF('Page 12 PC1YR'!AV28:AY28,"X")&gt;0),'Page 12 PC1YR'!DL28," ")</f>
        <v>0.17</v>
      </c>
      <c r="BE17" s="503"/>
      <c r="BF17" s="503"/>
      <c r="BG17" s="504"/>
      <c r="BH17" s="500">
        <f>IF(OR(COUNTIF('Page 12 PC1YR'!AZ28:BC28,"x")&gt;0,COUNTIF('Page 12 PC1YR'!AZ28:BC28,"X")&gt;0),'Page 12 PC1YR'!DL28," ")</f>
        <v>0.17</v>
      </c>
      <c r="BI17" s="503"/>
      <c r="BJ17" s="503"/>
      <c r="BK17" s="504"/>
      <c r="BL17" s="500">
        <f>IF(OR(COUNTIF('Page 12 PC1YR'!BD28:BG28,"x")&gt;0,COUNTIF('Page 12 PC1YR'!BD28:BG28,"X")&gt;0),'Page 12 PC1YR'!DL28," ")</f>
        <v>0.17</v>
      </c>
      <c r="BM17" s="503"/>
      <c r="BN17" s="503"/>
      <c r="BO17" s="504"/>
      <c r="BP17" s="478"/>
      <c r="BU17" s="26" t="str">
        <f t="shared" si="0"/>
        <v/>
      </c>
      <c r="BV17" s="26" t="str">
        <f t="shared" si="0"/>
        <v/>
      </c>
      <c r="BW17" s="26" t="str">
        <f t="shared" si="0"/>
        <v/>
      </c>
      <c r="BX17" s="26" t="str">
        <f t="shared" si="0"/>
        <v/>
      </c>
      <c r="BY17" s="26" t="str">
        <f t="shared" si="0"/>
        <v/>
      </c>
      <c r="BZ17" s="26" t="str">
        <f t="shared" si="0"/>
        <v/>
      </c>
      <c r="CA17" s="26" t="str">
        <f t="shared" si="0"/>
        <v/>
      </c>
      <c r="CB17" s="26" t="str">
        <f t="shared" si="0"/>
        <v/>
      </c>
      <c r="CC17" s="26" t="str">
        <f t="shared" si="0"/>
        <v/>
      </c>
      <c r="CD17" s="26" t="str">
        <f t="shared" si="0"/>
        <v/>
      </c>
      <c r="CE17" s="26" t="str">
        <f t="shared" si="0"/>
        <v/>
      </c>
      <c r="CF17" s="26" t="str">
        <f t="shared" si="0"/>
        <v/>
      </c>
      <c r="CG17" s="26" t="str">
        <f t="shared" si="0"/>
        <v/>
      </c>
      <c r="CH17" s="26" t="str">
        <f t="shared" si="0"/>
        <v/>
      </c>
      <c r="CI17" s="26" t="str">
        <f t="shared" si="0"/>
        <v/>
      </c>
      <c r="CJ17" s="26" t="str">
        <f t="shared" si="0"/>
        <v/>
      </c>
      <c r="CK17" s="26" t="str">
        <f t="shared" si="5"/>
        <v/>
      </c>
      <c r="CL17" s="26" t="str">
        <f t="shared" si="5"/>
        <v/>
      </c>
      <c r="CM17" s="26" t="str">
        <f t="shared" si="5"/>
        <v/>
      </c>
      <c r="CN17" s="26" t="str">
        <f t="shared" si="5"/>
        <v/>
      </c>
      <c r="CO17" s="26" t="str">
        <f t="shared" si="5"/>
        <v/>
      </c>
      <c r="CP17" s="26" t="str">
        <f t="shared" si="5"/>
        <v/>
      </c>
      <c r="CQ17" s="26" t="str">
        <f t="shared" si="5"/>
        <v/>
      </c>
      <c r="CR17" s="26" t="str">
        <f t="shared" si="5"/>
        <v/>
      </c>
      <c r="CS17" s="26" t="str">
        <f t="shared" si="5"/>
        <v/>
      </c>
      <c r="CT17" s="26" t="str">
        <f t="shared" si="5"/>
        <v/>
      </c>
      <c r="CU17" s="26" t="str">
        <f t="shared" si="5"/>
        <v/>
      </c>
      <c r="CV17" s="26" t="str">
        <f t="shared" si="5"/>
        <v/>
      </c>
      <c r="CW17" s="26" t="str">
        <f t="shared" si="5"/>
        <v/>
      </c>
      <c r="CX17" s="26" t="str">
        <f t="shared" si="5"/>
        <v/>
      </c>
      <c r="CY17" s="26" t="str">
        <f t="shared" si="5"/>
        <v/>
      </c>
      <c r="CZ17" s="26" t="str">
        <f t="shared" si="5"/>
        <v/>
      </c>
      <c r="DA17" s="26" t="str">
        <f t="shared" si="6"/>
        <v/>
      </c>
      <c r="DB17" s="26" t="str">
        <f t="shared" si="6"/>
        <v/>
      </c>
      <c r="DC17" s="26" t="str">
        <f t="shared" si="6"/>
        <v/>
      </c>
      <c r="DD17" s="26" t="str">
        <f t="shared" si="6"/>
        <v/>
      </c>
      <c r="DE17" s="26" t="str">
        <f t="shared" si="6"/>
        <v/>
      </c>
      <c r="DF17" s="26" t="str">
        <f t="shared" si="6"/>
        <v/>
      </c>
      <c r="DG17" s="26" t="str">
        <f t="shared" si="6"/>
        <v/>
      </c>
      <c r="DH17" s="26" t="str">
        <f t="shared" si="6"/>
        <v/>
      </c>
      <c r="DI17" s="26" t="str">
        <f t="shared" si="6"/>
        <v/>
      </c>
      <c r="DJ17" s="26" t="str">
        <f t="shared" si="6"/>
        <v/>
      </c>
      <c r="DK17" s="26" t="str">
        <f t="shared" si="6"/>
        <v/>
      </c>
      <c r="DL17" s="26" t="str">
        <f t="shared" si="6"/>
        <v/>
      </c>
      <c r="DM17" s="26" t="str">
        <f t="shared" si="6"/>
        <v/>
      </c>
      <c r="DN17" s="26" t="str">
        <f t="shared" si="6"/>
        <v/>
      </c>
      <c r="DO17" s="26" t="str">
        <f t="shared" si="6"/>
        <v/>
      </c>
      <c r="DP17" s="26" t="str">
        <f t="shared" si="6"/>
        <v/>
      </c>
      <c r="DQ17" s="26">
        <f t="shared" si="4"/>
        <v>0</v>
      </c>
    </row>
    <row r="18" spans="1:122" ht="14.6" x14ac:dyDescent="0.4">
      <c r="A18" s="451" t="s">
        <v>693</v>
      </c>
      <c r="B18" s="455"/>
      <c r="C18" s="455"/>
      <c r="D18" s="455"/>
      <c r="E18" s="456"/>
      <c r="F18" s="25" t="str">
        <f>IF(ISBLANK('Page 12 PC1YR'!F29)," ",'Page 13 PC1YR'!T18)</f>
        <v xml:space="preserve"> </v>
      </c>
      <c r="G18" s="25" t="str">
        <f>IF(ISBLANK('Page 12 PC1YR'!F29)," ",'Page 13 PC1YR'!X18)</f>
        <v xml:space="preserve"> </v>
      </c>
      <c r="H18" s="25" t="str">
        <f>IF(ISBLANK('Page 12 PC1YR'!F29)," ",'Page 13 PC1YR'!AB18)</f>
        <v xml:space="preserve"> </v>
      </c>
      <c r="I18" s="25" t="str">
        <f>IF(ISBLANK('Page 12 PC1YR'!F29)," ",'Page 13 PC1YR'!AF18)</f>
        <v xml:space="preserve"> </v>
      </c>
      <c r="J18" s="25" t="str">
        <f>IF(ISBLANK('Page 12 PC1YR'!F29)," ",'Page 13 PC1YR'!AJ18)</f>
        <v xml:space="preserve"> </v>
      </c>
      <c r="K18" s="25" t="str">
        <f>IF(ISBLANK('Page 12 PC1YR'!F29)," ",'Page 13 PC1YR'!AN18)</f>
        <v xml:space="preserve"> </v>
      </c>
      <c r="L18" s="25" t="str">
        <f>IF(ISBLANK('Page 12 PC1YR'!F29)," ",'Page 13 PC1YR'!AR18)</f>
        <v xml:space="preserve"> </v>
      </c>
      <c r="M18" s="25" t="str">
        <f>IF(ISBLANK('Page 12 PC1YR'!F29)," ",'Page 13 PC1YR'!AV18)</f>
        <v xml:space="preserve"> </v>
      </c>
      <c r="N18" s="25" t="str">
        <f>IF(ISBLANK('Page 12 PC1YR'!F29)," ",'Page 13 PC1YR'!AZ18)</f>
        <v xml:space="preserve"> </v>
      </c>
      <c r="O18" s="25" t="str">
        <f>IF(ISBLANK('Page 12 PC1YR'!F29)," ",'Page 13 PC1YR'!BD18)</f>
        <v xml:space="preserve"> </v>
      </c>
      <c r="P18" s="25" t="str">
        <f>IF(ISBLANK('Page 12 PC1YR'!F29)," ",'Page 13 PC1YR'!BH18)</f>
        <v xml:space="preserve"> </v>
      </c>
      <c r="Q18" s="25" t="str">
        <f>IF(ISBLANK('Page 12 PC1YR'!F29)," ",'Page 13 PC1YR'!BL18)</f>
        <v xml:space="preserve"> </v>
      </c>
      <c r="R18" s="214"/>
      <c r="S18" s="34"/>
      <c r="T18" s="500" t="str">
        <f>IF(OR(COUNTIF('Page 12 PC1YR'!L29:O29,"x")&gt;0,COUNTIF('Page 12 PC1YR'!L29:O29,"X")&gt;0),'Page 12 PC1YR'!DL29," ")</f>
        <v xml:space="preserve"> </v>
      </c>
      <c r="U18" s="501"/>
      <c r="V18" s="501"/>
      <c r="W18" s="502"/>
      <c r="X18" s="500" t="str">
        <f>IF(OR(COUNTIF('Page 12 PC1YR'!P29:S29,"x")&gt;0,COUNTIF('Page 12 PC1YR'!P29:S29,"X")&gt;0),'Page 12 PC1YR'!DL29," ")</f>
        <v xml:space="preserve"> </v>
      </c>
      <c r="Y18" s="503"/>
      <c r="Z18" s="503"/>
      <c r="AA18" s="504"/>
      <c r="AB18" s="500" t="str">
        <f>IF(OR(COUNTIF('Page 12 PC1YR'!T29:W29,"x")&gt;0,COUNTIF('Page 12 PC1YR'!T29:W29,"X")&gt;0),'Page 12 PC1YR'!DL29," ")</f>
        <v xml:space="preserve"> </v>
      </c>
      <c r="AC18" s="503"/>
      <c r="AD18" s="503"/>
      <c r="AE18" s="504"/>
      <c r="AF18" s="500" t="str">
        <f>IF(OR(COUNTIF('Page 12 PC1YR'!X29:AA29,"x")&gt;0,COUNTIF('Page 12 PC1YR'!X29:AA29,"X")&gt;0),'Page 12 PC1YR'!DL29," ")</f>
        <v xml:space="preserve"> </v>
      </c>
      <c r="AG18" s="503"/>
      <c r="AH18" s="503"/>
      <c r="AI18" s="504"/>
      <c r="AJ18" s="500" t="str">
        <f>IF(OR(COUNTIF('Page 12 PC1YR'!AB29:AE29,"x")&gt;0,COUNTIF('Page 12 PC1YR'!AB29:AE29,"X")&gt;0),'Page 12 PC1YR'!DL29," ")</f>
        <v xml:space="preserve"> </v>
      </c>
      <c r="AK18" s="503"/>
      <c r="AL18" s="503"/>
      <c r="AM18" s="504"/>
      <c r="AN18" s="500" t="e">
        <f>IF(OR(COUNTIF('Page 12 PC1YR'!AF29:AI29,"x")&gt;0,COUNTIF('Page 12 PC1YR'!AF29:AI29,"X")&gt;0),'Page 12 PC1YR'!DL29," ")</f>
        <v>#DIV/0!</v>
      </c>
      <c r="AO18" s="503"/>
      <c r="AP18" s="503"/>
      <c r="AQ18" s="504"/>
      <c r="AR18" s="500" t="str">
        <f>IF(OR(COUNTIF('Page 12 PC1YR'!AJ29:AM29,"x")&gt;0,COUNTIF('Page 12 PC1YR'!AJ29:AM29,"X")&gt;0),'Page 12 PC1YR'!DL29," ")</f>
        <v xml:space="preserve"> </v>
      </c>
      <c r="AS18" s="503"/>
      <c r="AT18" s="503"/>
      <c r="AU18" s="504"/>
      <c r="AV18" s="500" t="str">
        <f>IF(OR(COUNTIF('Page 12 PC1YR'!AN29:AQ29,"x")&gt;0,COUNTIF('Page 12 PC1YR'!AN29:AQ29,"X")&gt;0),'Page 12 PC1YR'!DL29," ")</f>
        <v xml:space="preserve"> </v>
      </c>
      <c r="AW18" s="503"/>
      <c r="AX18" s="503"/>
      <c r="AY18" s="504"/>
      <c r="AZ18" s="500" t="str">
        <f>IF(OR(COUNTIF('Page 12 PC1YR'!AR29:AU29,"x")&gt;0,COUNTIF('Page 12 PC1YR'!AR29:AU29,"X")&gt;0),'Page 12 PC1YR'!DL29," ")</f>
        <v xml:space="preserve"> </v>
      </c>
      <c r="BA18" s="503"/>
      <c r="BB18" s="503"/>
      <c r="BC18" s="504"/>
      <c r="BD18" s="500" t="str">
        <f>IF(OR(COUNTIF('Page 12 PC1YR'!AV29:AY29,"x")&gt;0,COUNTIF('Page 12 PC1YR'!AV29:AY29,"X")&gt;0),'Page 12 PC1YR'!DL29," ")</f>
        <v xml:space="preserve"> </v>
      </c>
      <c r="BE18" s="503"/>
      <c r="BF18" s="503"/>
      <c r="BG18" s="504"/>
      <c r="BH18" s="500" t="str">
        <f>IF(OR(COUNTIF('Page 12 PC1YR'!AZ29:BC29,"x")&gt;0,COUNTIF('Page 12 PC1YR'!AZ29:BC29,"X")&gt;0),'Page 12 PC1YR'!DL29," ")</f>
        <v xml:space="preserve"> </v>
      </c>
      <c r="BI18" s="503"/>
      <c r="BJ18" s="503"/>
      <c r="BK18" s="504"/>
      <c r="BL18" s="500" t="str">
        <f>IF(OR(COUNTIF('Page 12 PC1YR'!BD29:BG29,"x")&gt;0,COUNTIF('Page 12 PC1YR'!BD29:BG29,"X")&gt;0),'Page 12 PC1YR'!DL29," ")</f>
        <v xml:space="preserve"> </v>
      </c>
      <c r="BM18" s="503"/>
      <c r="BN18" s="503"/>
      <c r="BO18" s="504"/>
      <c r="BP18" s="478"/>
      <c r="BU18" s="26" t="str">
        <f t="shared" si="0"/>
        <v/>
      </c>
      <c r="BV18" s="26" t="str">
        <f t="shared" si="0"/>
        <v/>
      </c>
      <c r="BW18" s="26" t="str">
        <f t="shared" si="0"/>
        <v/>
      </c>
      <c r="BX18" s="26" t="str">
        <f t="shared" si="0"/>
        <v/>
      </c>
      <c r="BY18" s="26" t="str">
        <f t="shared" si="0"/>
        <v/>
      </c>
      <c r="BZ18" s="26" t="str">
        <f t="shared" si="0"/>
        <v/>
      </c>
      <c r="CA18" s="26" t="str">
        <f t="shared" si="0"/>
        <v/>
      </c>
      <c r="CB18" s="26" t="str">
        <f t="shared" si="0"/>
        <v/>
      </c>
      <c r="CC18" s="26" t="str">
        <f t="shared" si="0"/>
        <v/>
      </c>
      <c r="CD18" s="26" t="str">
        <f t="shared" si="0"/>
        <v/>
      </c>
      <c r="CE18" s="26" t="str">
        <f t="shared" si="0"/>
        <v/>
      </c>
      <c r="CF18" s="26" t="str">
        <f t="shared" si="0"/>
        <v/>
      </c>
      <c r="CG18" s="26" t="str">
        <f t="shared" si="0"/>
        <v/>
      </c>
      <c r="CH18" s="26" t="str">
        <f t="shared" si="0"/>
        <v/>
      </c>
      <c r="CI18" s="26" t="str">
        <f t="shared" si="0"/>
        <v/>
      </c>
      <c r="CJ18" s="26" t="str">
        <f t="shared" si="0"/>
        <v/>
      </c>
      <c r="CK18" s="26" t="str">
        <f t="shared" si="5"/>
        <v/>
      </c>
      <c r="CL18" s="26" t="str">
        <f t="shared" si="5"/>
        <v/>
      </c>
      <c r="CM18" s="26" t="str">
        <f t="shared" si="5"/>
        <v/>
      </c>
      <c r="CN18" s="26" t="str">
        <f t="shared" si="5"/>
        <v/>
      </c>
      <c r="CO18" s="26" t="e">
        <f t="shared" si="5"/>
        <v>#DIV/0!</v>
      </c>
      <c r="CP18" s="26" t="str">
        <f t="shared" si="5"/>
        <v/>
      </c>
      <c r="CQ18" s="26" t="str">
        <f t="shared" si="5"/>
        <v/>
      </c>
      <c r="CR18" s="26" t="str">
        <f t="shared" si="5"/>
        <v/>
      </c>
      <c r="CS18" s="26" t="str">
        <f t="shared" si="5"/>
        <v/>
      </c>
      <c r="CT18" s="26" t="str">
        <f t="shared" si="5"/>
        <v/>
      </c>
      <c r="CU18" s="26" t="str">
        <f t="shared" si="5"/>
        <v/>
      </c>
      <c r="CV18" s="26" t="str">
        <f t="shared" si="5"/>
        <v/>
      </c>
      <c r="CW18" s="26" t="str">
        <f t="shared" si="5"/>
        <v/>
      </c>
      <c r="CX18" s="26" t="str">
        <f t="shared" si="5"/>
        <v/>
      </c>
      <c r="CY18" s="26" t="str">
        <f t="shared" si="5"/>
        <v/>
      </c>
      <c r="CZ18" s="26" t="str">
        <f t="shared" si="5"/>
        <v/>
      </c>
      <c r="DA18" s="26" t="str">
        <f t="shared" si="6"/>
        <v/>
      </c>
      <c r="DB18" s="26" t="str">
        <f t="shared" si="6"/>
        <v/>
      </c>
      <c r="DC18" s="26" t="str">
        <f t="shared" si="6"/>
        <v/>
      </c>
      <c r="DD18" s="26" t="str">
        <f t="shared" si="6"/>
        <v/>
      </c>
      <c r="DE18" s="26" t="str">
        <f t="shared" si="6"/>
        <v/>
      </c>
      <c r="DF18" s="26" t="str">
        <f t="shared" si="6"/>
        <v/>
      </c>
      <c r="DG18" s="26" t="str">
        <f t="shared" si="6"/>
        <v/>
      </c>
      <c r="DH18" s="26" t="str">
        <f t="shared" si="6"/>
        <v/>
      </c>
      <c r="DI18" s="26" t="str">
        <f t="shared" si="6"/>
        <v/>
      </c>
      <c r="DJ18" s="26" t="str">
        <f t="shared" si="6"/>
        <v/>
      </c>
      <c r="DK18" s="26" t="str">
        <f t="shared" si="6"/>
        <v/>
      </c>
      <c r="DL18" s="26" t="str">
        <f t="shared" si="6"/>
        <v/>
      </c>
      <c r="DM18" s="26" t="str">
        <f t="shared" si="6"/>
        <v/>
      </c>
      <c r="DN18" s="26" t="str">
        <f t="shared" si="6"/>
        <v/>
      </c>
      <c r="DO18" s="26" t="str">
        <f t="shared" si="6"/>
        <v/>
      </c>
      <c r="DP18" s="26" t="str">
        <f t="shared" si="6"/>
        <v/>
      </c>
      <c r="DQ18" s="26" t="e">
        <f t="shared" si="4"/>
        <v>#DIV/0!</v>
      </c>
    </row>
    <row r="19" spans="1:122" ht="14.6" x14ac:dyDescent="0.4">
      <c r="A19" s="451" t="s">
        <v>899</v>
      </c>
      <c r="B19" s="455"/>
      <c r="C19" s="455"/>
      <c r="D19" s="455"/>
      <c r="E19" s="456"/>
      <c r="F19" s="25" t="str">
        <f>IF(ISBLANK('Page 12 PC1YR'!F30)," ",'Page 13 PC1YR'!T19)</f>
        <v xml:space="preserve"> </v>
      </c>
      <c r="G19" s="25" t="str">
        <f>IF(ISBLANK('Page 12 PC1YR'!F30)," ",'Page 13 PC1YR'!X19)</f>
        <v xml:space="preserve"> </v>
      </c>
      <c r="H19" s="25" t="str">
        <f>IF(ISBLANK('Page 12 PC1YR'!F30)," ",'Page 13 PC1YR'!AB19)</f>
        <v xml:space="preserve"> </v>
      </c>
      <c r="I19" s="25" t="str">
        <f>IF(ISBLANK('Page 12 PC1YR'!F30)," ",'Page 13 PC1YR'!AF19)</f>
        <v xml:space="preserve"> </v>
      </c>
      <c r="J19" s="25" t="str">
        <f>IF(ISBLANK('Page 12 PC1YR'!F30)," ",'Page 13 PC1YR'!AJ19)</f>
        <v xml:space="preserve"> </v>
      </c>
      <c r="K19" s="25" t="str">
        <f>IF(ISBLANK('Page 12 PC1YR'!F30)," ",'Page 13 PC1YR'!AN19)</f>
        <v xml:space="preserve"> </v>
      </c>
      <c r="L19" s="25" t="str">
        <f>IF(ISBLANK('Page 12 PC1YR'!F30)," ",'Page 13 PC1YR'!AR19)</f>
        <v xml:space="preserve"> </v>
      </c>
      <c r="M19" s="25">
        <f>IF(ISBLANK('Page 12 PC1YR'!F30)," ",'Page 13 PC1YR'!AV19)</f>
        <v>0.37</v>
      </c>
      <c r="N19" s="25">
        <f>IF(ISBLANK('Page 12 PC1YR'!F30)," ",'Page 13 PC1YR'!AZ19)</f>
        <v>0.37</v>
      </c>
      <c r="O19" s="25">
        <f>IF(ISBLANK('Page 12 PC1YR'!F30)," ",'Page 13 PC1YR'!BD19)</f>
        <v>0.37</v>
      </c>
      <c r="P19" s="25">
        <f>IF(ISBLANK('Page 12 PC1YR'!F30)," ",'Page 13 PC1YR'!BH19)</f>
        <v>0.37</v>
      </c>
      <c r="Q19" s="25">
        <f>IF(ISBLANK('Page 12 PC1YR'!F30)," ",'Page 13 PC1YR'!BL19)</f>
        <v>0.37</v>
      </c>
      <c r="R19" s="214"/>
      <c r="S19" s="34"/>
      <c r="T19" s="500" t="str">
        <f>IF(OR(COUNTIF('Page 12 PC1YR'!L30:O30,"x")&gt;0,COUNTIF('Page 12 PC1YR'!L30:O30,"X")&gt;0),'Page 12 PC1YR'!DL30," ")</f>
        <v xml:space="preserve"> </v>
      </c>
      <c r="U19" s="501"/>
      <c r="V19" s="501"/>
      <c r="W19" s="502"/>
      <c r="X19" s="500" t="str">
        <f>IF(OR(COUNTIF('Page 12 PC1YR'!P30:S30,"x")&gt;0,COUNTIF('Page 12 PC1YR'!P30:S30,"X")&gt;0),'Page 12 PC1YR'!DL30," ")</f>
        <v xml:space="preserve"> </v>
      </c>
      <c r="Y19" s="503"/>
      <c r="Z19" s="503"/>
      <c r="AA19" s="504"/>
      <c r="AB19" s="500" t="str">
        <f>IF(OR(COUNTIF('Page 12 PC1YR'!T30:W30,"x")&gt;0,COUNTIF('Page 12 PC1YR'!T30:W30,"X")&gt;0),'Page 12 PC1YR'!DL30," ")</f>
        <v xml:space="preserve"> </v>
      </c>
      <c r="AC19" s="503"/>
      <c r="AD19" s="503"/>
      <c r="AE19" s="504"/>
      <c r="AF19" s="500" t="str">
        <f>IF(OR(COUNTIF('Page 12 PC1YR'!X30:AA30,"x")&gt;0,COUNTIF('Page 12 PC1YR'!X30:AA30,"X")&gt;0),'Page 12 PC1YR'!DL30," ")</f>
        <v xml:space="preserve"> </v>
      </c>
      <c r="AG19" s="503"/>
      <c r="AH19" s="503"/>
      <c r="AI19" s="504"/>
      <c r="AJ19" s="500" t="str">
        <f>IF(OR(COUNTIF('Page 12 PC1YR'!AB30:AE30,"x")&gt;0,COUNTIF('Page 12 PC1YR'!AB30:AE30,"X")&gt;0),'Page 12 PC1YR'!DL30," ")</f>
        <v xml:space="preserve"> </v>
      </c>
      <c r="AK19" s="503"/>
      <c r="AL19" s="503"/>
      <c r="AM19" s="504"/>
      <c r="AN19" s="500" t="str">
        <f>IF(OR(COUNTIF('Page 12 PC1YR'!AF30:AI30,"x")&gt;0,COUNTIF('Page 12 PC1YR'!AF30:AI30,"X")&gt;0),'Page 12 PC1YR'!DL30," ")</f>
        <v xml:space="preserve"> </v>
      </c>
      <c r="AO19" s="503"/>
      <c r="AP19" s="503"/>
      <c r="AQ19" s="504"/>
      <c r="AR19" s="500" t="str">
        <f>IF(OR(COUNTIF('Page 12 PC1YR'!AJ30:AM30,"x")&gt;0,COUNTIF('Page 12 PC1YR'!AJ30:AM30,"X")&gt;0),'Page 12 PC1YR'!DL30," ")</f>
        <v xml:space="preserve"> </v>
      </c>
      <c r="AS19" s="503"/>
      <c r="AT19" s="503"/>
      <c r="AU19" s="504"/>
      <c r="AV19" s="500">
        <f>IF(OR(COUNTIF('Page 12 PC1YR'!AN30:AQ30,"x")&gt;0,COUNTIF('Page 12 PC1YR'!AN30:AQ30,"X")&gt;0),'Page 12 PC1YR'!DL30," ")</f>
        <v>0.37</v>
      </c>
      <c r="AW19" s="503"/>
      <c r="AX19" s="503"/>
      <c r="AY19" s="504"/>
      <c r="AZ19" s="500">
        <f>IF(OR(COUNTIF('Page 12 PC1YR'!AR30:AU30,"x")&gt;0,COUNTIF('Page 12 PC1YR'!AR30:AU30,"X")&gt;0),'Page 12 PC1YR'!DL30," ")</f>
        <v>0.37</v>
      </c>
      <c r="BA19" s="503"/>
      <c r="BB19" s="503"/>
      <c r="BC19" s="504"/>
      <c r="BD19" s="500">
        <f>IF(OR(COUNTIF('Page 12 PC1YR'!AV30:AY30,"x")&gt;0,COUNTIF('Page 12 PC1YR'!AV30:AY30,"X")&gt;0),'Page 12 PC1YR'!DL30," ")</f>
        <v>0.37</v>
      </c>
      <c r="BE19" s="503"/>
      <c r="BF19" s="503"/>
      <c r="BG19" s="504"/>
      <c r="BH19" s="500">
        <f>IF(OR(COUNTIF('Page 12 PC1YR'!AZ30:BC30,"x")&gt;0,COUNTIF('Page 12 PC1YR'!AZ30:BC30,"X")&gt;0),'Page 12 PC1YR'!DL30," ")</f>
        <v>0.37</v>
      </c>
      <c r="BI19" s="503"/>
      <c r="BJ19" s="503"/>
      <c r="BK19" s="504"/>
      <c r="BL19" s="500">
        <f>IF(OR(COUNTIF('Page 12 PC1YR'!BD30:BG30,"x")&gt;0,COUNTIF('Page 12 PC1YR'!BD30:BG30,"X")&gt;0),'Page 12 PC1YR'!DL30," ")</f>
        <v>0.37</v>
      </c>
      <c r="BM19" s="503"/>
      <c r="BN19" s="503"/>
      <c r="BO19" s="504"/>
      <c r="BP19" s="478"/>
      <c r="BU19" s="26" t="str">
        <f t="shared" si="0"/>
        <v/>
      </c>
      <c r="BV19" s="26" t="str">
        <f t="shared" si="0"/>
        <v/>
      </c>
      <c r="BW19" s="26" t="str">
        <f t="shared" si="0"/>
        <v/>
      </c>
      <c r="BX19" s="26" t="str">
        <f t="shared" si="0"/>
        <v/>
      </c>
      <c r="BY19" s="26" t="str">
        <f t="shared" si="0"/>
        <v/>
      </c>
      <c r="BZ19" s="26" t="str">
        <f t="shared" si="0"/>
        <v/>
      </c>
      <c r="CA19" s="26" t="str">
        <f t="shared" si="0"/>
        <v/>
      </c>
      <c r="CB19" s="26" t="str">
        <f t="shared" si="0"/>
        <v/>
      </c>
      <c r="CC19" s="26" t="str">
        <f t="shared" si="0"/>
        <v/>
      </c>
      <c r="CD19" s="26" t="str">
        <f t="shared" si="0"/>
        <v/>
      </c>
      <c r="CE19" s="26" t="str">
        <f t="shared" si="0"/>
        <v/>
      </c>
      <c r="CF19" s="26" t="str">
        <f t="shared" si="0"/>
        <v/>
      </c>
      <c r="CG19" s="26" t="str">
        <f t="shared" si="0"/>
        <v/>
      </c>
      <c r="CH19" s="26" t="str">
        <f t="shared" si="0"/>
        <v/>
      </c>
      <c r="CI19" s="26" t="str">
        <f t="shared" si="0"/>
        <v/>
      </c>
      <c r="CJ19" s="26" t="str">
        <f t="shared" si="0"/>
        <v/>
      </c>
      <c r="CK19" s="26" t="str">
        <f t="shared" si="5"/>
        <v/>
      </c>
      <c r="CL19" s="26" t="str">
        <f t="shared" si="5"/>
        <v/>
      </c>
      <c r="CM19" s="26" t="str">
        <f t="shared" si="5"/>
        <v/>
      </c>
      <c r="CN19" s="26" t="str">
        <f t="shared" si="5"/>
        <v/>
      </c>
      <c r="CO19" s="26" t="str">
        <f t="shared" si="5"/>
        <v/>
      </c>
      <c r="CP19" s="26" t="str">
        <f t="shared" si="5"/>
        <v/>
      </c>
      <c r="CQ19" s="26" t="str">
        <f t="shared" si="5"/>
        <v/>
      </c>
      <c r="CR19" s="26" t="str">
        <f t="shared" si="5"/>
        <v/>
      </c>
      <c r="CS19" s="26" t="str">
        <f t="shared" si="5"/>
        <v/>
      </c>
      <c r="CT19" s="26" t="str">
        <f t="shared" si="5"/>
        <v/>
      </c>
      <c r="CU19" s="26" t="str">
        <f t="shared" si="5"/>
        <v/>
      </c>
      <c r="CV19" s="26" t="str">
        <f t="shared" si="5"/>
        <v/>
      </c>
      <c r="CW19" s="26" t="str">
        <f t="shared" si="5"/>
        <v/>
      </c>
      <c r="CX19" s="26" t="str">
        <f t="shared" si="5"/>
        <v/>
      </c>
      <c r="CY19" s="26" t="str">
        <f t="shared" si="5"/>
        <v/>
      </c>
      <c r="CZ19" s="26" t="str">
        <f t="shared" si="5"/>
        <v/>
      </c>
      <c r="DA19" s="26" t="str">
        <f t="shared" si="6"/>
        <v/>
      </c>
      <c r="DB19" s="26" t="str">
        <f t="shared" si="6"/>
        <v/>
      </c>
      <c r="DC19" s="26" t="str">
        <f t="shared" si="6"/>
        <v/>
      </c>
      <c r="DD19" s="26" t="str">
        <f t="shared" si="6"/>
        <v/>
      </c>
      <c r="DE19" s="26" t="str">
        <f t="shared" si="6"/>
        <v/>
      </c>
      <c r="DF19" s="26" t="str">
        <f t="shared" si="6"/>
        <v/>
      </c>
      <c r="DG19" s="26" t="str">
        <f t="shared" si="6"/>
        <v/>
      </c>
      <c r="DH19" s="26" t="str">
        <f t="shared" si="6"/>
        <v/>
      </c>
      <c r="DI19" s="26" t="str">
        <f t="shared" si="6"/>
        <v/>
      </c>
      <c r="DJ19" s="26" t="str">
        <f t="shared" si="6"/>
        <v/>
      </c>
      <c r="DK19" s="26" t="str">
        <f t="shared" si="6"/>
        <v/>
      </c>
      <c r="DL19" s="26" t="str">
        <f t="shared" si="6"/>
        <v/>
      </c>
      <c r="DM19" s="26" t="str">
        <f t="shared" si="6"/>
        <v/>
      </c>
      <c r="DN19" s="26" t="str">
        <f t="shared" si="6"/>
        <v/>
      </c>
      <c r="DO19" s="26" t="str">
        <f t="shared" si="6"/>
        <v/>
      </c>
      <c r="DP19" s="26" t="str">
        <f t="shared" si="6"/>
        <v/>
      </c>
      <c r="DQ19" s="26">
        <f t="shared" si="4"/>
        <v>0</v>
      </c>
    </row>
    <row r="20" spans="1:122" ht="14.6" x14ac:dyDescent="0.4">
      <c r="A20" s="451" t="s">
        <v>898</v>
      </c>
      <c r="B20" s="455"/>
      <c r="C20" s="455"/>
      <c r="D20" s="455"/>
      <c r="E20" s="456"/>
      <c r="F20" s="25" t="str">
        <f>IF(ISBLANK('Page 12 PC1YR'!F31)," ",'Page 13 PC1YR'!T20)</f>
        <v xml:space="preserve"> </v>
      </c>
      <c r="G20" s="25" t="str">
        <f>IF(ISBLANK('Page 12 PC1YR'!F31)," ",'Page 13 PC1YR'!X20)</f>
        <v xml:space="preserve"> </v>
      </c>
      <c r="H20" s="25" t="str">
        <f>IF(ISBLANK('Page 12 PC1YR'!F31)," ",'Page 13 PC1YR'!AB20)</f>
        <v xml:space="preserve"> </v>
      </c>
      <c r="I20" s="25" t="str">
        <f>IF(ISBLANK('Page 12 PC1YR'!F31)," ",'Page 13 PC1YR'!AF20)</f>
        <v xml:space="preserve"> </v>
      </c>
      <c r="J20" s="25" t="str">
        <f>IF(ISBLANK('Page 12 PC1YR'!F31)," ",'Page 13 PC1YR'!AJ20)</f>
        <v xml:space="preserve"> </v>
      </c>
      <c r="K20" s="25" t="str">
        <f>IF(ISBLANK('Page 12 PC1YR'!F31)," ",'Page 13 PC1YR'!AN20)</f>
        <v xml:space="preserve"> </v>
      </c>
      <c r="L20" s="25" t="str">
        <f>IF(ISBLANK('Page 12 PC1YR'!F31)," ",'Page 13 PC1YR'!AR20)</f>
        <v xml:space="preserve"> </v>
      </c>
      <c r="M20" s="25">
        <f>IF(ISBLANK('Page 12 PC1YR'!F31)," ",'Page 13 PC1YR'!AV20)</f>
        <v>0.8</v>
      </c>
      <c r="N20" s="25">
        <f>IF(ISBLANK('Page 12 PC1YR'!F31)," ",'Page 13 PC1YR'!AZ20)</f>
        <v>0.8</v>
      </c>
      <c r="O20" s="25">
        <f>IF(ISBLANK('Page 12 PC1YR'!F31)," ",'Page 13 PC1YR'!BD20)</f>
        <v>0.8</v>
      </c>
      <c r="P20" s="25">
        <f>IF(ISBLANK('Page 12 PC1YR'!F31)," ",'Page 13 PC1YR'!BH20)</f>
        <v>0.8</v>
      </c>
      <c r="Q20" s="25">
        <f>IF(ISBLANK('Page 12 PC1YR'!F31)," ",'Page 13 PC1YR'!BL20)</f>
        <v>0.8</v>
      </c>
      <c r="R20" s="214"/>
      <c r="S20" s="34"/>
      <c r="T20" s="500" t="str">
        <f>IF(OR(COUNTIF('Page 12 PC1YR'!L31:O31,"x")&gt;0,COUNTIF('Page 12 PC1YR'!L31:O31,"X")&gt;0),'Page 12 PC1YR'!DL31," ")</f>
        <v xml:space="preserve"> </v>
      </c>
      <c r="U20" s="501"/>
      <c r="V20" s="501"/>
      <c r="W20" s="502"/>
      <c r="X20" s="500" t="str">
        <f>IF(OR(COUNTIF('Page 12 PC1YR'!P31:S31,"x")&gt;0,COUNTIF('Page 12 PC1YR'!P31:S31,"X")&gt;0),'Page 12 PC1YR'!DL31," ")</f>
        <v xml:space="preserve"> </v>
      </c>
      <c r="Y20" s="503"/>
      <c r="Z20" s="503"/>
      <c r="AA20" s="504"/>
      <c r="AB20" s="500" t="str">
        <f>IF(OR(COUNTIF('Page 12 PC1YR'!T31:W31,"x")&gt;0,COUNTIF('Page 12 PC1YR'!T31:W31,"X")&gt;0),'Page 12 PC1YR'!DL31," ")</f>
        <v xml:space="preserve"> </v>
      </c>
      <c r="AC20" s="503"/>
      <c r="AD20" s="503"/>
      <c r="AE20" s="504"/>
      <c r="AF20" s="500" t="str">
        <f>IF(OR(COUNTIF('Page 12 PC1YR'!X31:AA31,"x")&gt;0,COUNTIF('Page 12 PC1YR'!X31:AA31,"X")&gt;0),'Page 12 PC1YR'!DL31," ")</f>
        <v xml:space="preserve"> </v>
      </c>
      <c r="AG20" s="503"/>
      <c r="AH20" s="503"/>
      <c r="AI20" s="504"/>
      <c r="AJ20" s="500" t="str">
        <f>IF(OR(COUNTIF('Page 12 PC1YR'!AB31:AE31,"x")&gt;0,COUNTIF('Page 12 PC1YR'!AB31:AE31,"X")&gt;0),'Page 12 PC1YR'!DL31," ")</f>
        <v xml:space="preserve"> </v>
      </c>
      <c r="AK20" s="503"/>
      <c r="AL20" s="503"/>
      <c r="AM20" s="504"/>
      <c r="AN20" s="500" t="str">
        <f>IF(OR(COUNTIF('Page 12 PC1YR'!AF31:AI31,"x")&gt;0,COUNTIF('Page 12 PC1YR'!AF31:AI31,"X")&gt;0),'Page 12 PC1YR'!DL31," ")</f>
        <v xml:space="preserve"> </v>
      </c>
      <c r="AO20" s="503"/>
      <c r="AP20" s="503"/>
      <c r="AQ20" s="504"/>
      <c r="AR20" s="500" t="str">
        <f>IF(OR(COUNTIF('Page 12 PC1YR'!AJ31:AM31,"x")&gt;0,COUNTIF('Page 12 PC1YR'!AJ31:AM31,"X")&gt;0),'Page 12 PC1YR'!DL31," ")</f>
        <v xml:space="preserve"> </v>
      </c>
      <c r="AS20" s="503"/>
      <c r="AT20" s="503"/>
      <c r="AU20" s="504"/>
      <c r="AV20" s="500">
        <f>IF(OR(COUNTIF('Page 12 PC1YR'!AN31:AQ31,"x")&gt;0,COUNTIF('Page 12 PC1YR'!AN31:AQ31,"X")&gt;0),'Page 12 PC1YR'!DL31," ")</f>
        <v>0.8</v>
      </c>
      <c r="AW20" s="503"/>
      <c r="AX20" s="503"/>
      <c r="AY20" s="504"/>
      <c r="AZ20" s="500">
        <f>IF(OR(COUNTIF('Page 12 PC1YR'!AR31:AU31,"x")&gt;0,COUNTIF('Page 12 PC1YR'!AR31:AU31,"X")&gt;0),'Page 12 PC1YR'!DL31," ")</f>
        <v>0.8</v>
      </c>
      <c r="BA20" s="503"/>
      <c r="BB20" s="503"/>
      <c r="BC20" s="504"/>
      <c r="BD20" s="500">
        <f>IF(OR(COUNTIF('Page 12 PC1YR'!AV31:AY31,"x")&gt;0,COUNTIF('Page 12 PC1YR'!AV31:AY31,"X")&gt;0),'Page 12 PC1YR'!DL31," ")</f>
        <v>0.8</v>
      </c>
      <c r="BE20" s="503"/>
      <c r="BF20" s="503"/>
      <c r="BG20" s="504"/>
      <c r="BH20" s="500">
        <f>IF(OR(COUNTIF('Page 12 PC1YR'!AZ31:BC31,"x")&gt;0,COUNTIF('Page 12 PC1YR'!AZ31:BC31,"X")&gt;0),'Page 12 PC1YR'!DL31," ")</f>
        <v>0.8</v>
      </c>
      <c r="BI20" s="503"/>
      <c r="BJ20" s="503"/>
      <c r="BK20" s="504"/>
      <c r="BL20" s="500">
        <f>IF(OR(COUNTIF('Page 12 PC1YR'!BD31:BG31,"x")&gt;0,COUNTIF('Page 12 PC1YR'!BD31:BG31,"X")&gt;0),'Page 12 PC1YR'!DL31," ")</f>
        <v>0.8</v>
      </c>
      <c r="BM20" s="503"/>
      <c r="BN20" s="503"/>
      <c r="BO20" s="504"/>
      <c r="BP20" s="478"/>
      <c r="BU20" s="26" t="str">
        <f t="shared" si="0"/>
        <v/>
      </c>
      <c r="BV20" s="26" t="str">
        <f t="shared" si="0"/>
        <v/>
      </c>
      <c r="BW20" s="26" t="str">
        <f t="shared" si="0"/>
        <v/>
      </c>
      <c r="BX20" s="26" t="str">
        <f t="shared" si="0"/>
        <v/>
      </c>
      <c r="BY20" s="26" t="str">
        <f t="shared" si="0"/>
        <v/>
      </c>
      <c r="BZ20" s="26" t="str">
        <f t="shared" si="0"/>
        <v/>
      </c>
      <c r="CA20" s="26" t="str">
        <f t="shared" si="0"/>
        <v/>
      </c>
      <c r="CB20" s="26" t="str">
        <f t="shared" si="0"/>
        <v/>
      </c>
      <c r="CC20" s="26" t="str">
        <f t="shared" si="0"/>
        <v/>
      </c>
      <c r="CD20" s="26" t="str">
        <f t="shared" si="0"/>
        <v/>
      </c>
      <c r="CE20" s="26" t="str">
        <f t="shared" si="0"/>
        <v/>
      </c>
      <c r="CF20" s="26" t="str">
        <f t="shared" si="0"/>
        <v/>
      </c>
      <c r="CG20" s="26" t="str">
        <f t="shared" si="0"/>
        <v/>
      </c>
      <c r="CH20" s="26" t="str">
        <f t="shared" si="0"/>
        <v/>
      </c>
      <c r="CI20" s="26" t="str">
        <f t="shared" si="0"/>
        <v/>
      </c>
      <c r="CJ20" s="26" t="str">
        <f t="shared" si="0"/>
        <v/>
      </c>
      <c r="CK20" s="26" t="str">
        <f t="shared" si="5"/>
        <v/>
      </c>
      <c r="CL20" s="26" t="str">
        <f t="shared" si="5"/>
        <v/>
      </c>
      <c r="CM20" s="26" t="str">
        <f t="shared" si="5"/>
        <v/>
      </c>
      <c r="CN20" s="26" t="str">
        <f t="shared" si="5"/>
        <v/>
      </c>
      <c r="CO20" s="26" t="str">
        <f t="shared" si="5"/>
        <v/>
      </c>
      <c r="CP20" s="26" t="str">
        <f t="shared" si="5"/>
        <v/>
      </c>
      <c r="CQ20" s="26" t="str">
        <f t="shared" si="5"/>
        <v/>
      </c>
      <c r="CR20" s="26" t="str">
        <f t="shared" si="5"/>
        <v/>
      </c>
      <c r="CS20" s="26" t="str">
        <f t="shared" si="5"/>
        <v/>
      </c>
      <c r="CT20" s="26" t="str">
        <f t="shared" si="5"/>
        <v/>
      </c>
      <c r="CU20" s="26" t="str">
        <f t="shared" si="5"/>
        <v/>
      </c>
      <c r="CV20" s="26" t="str">
        <f t="shared" si="5"/>
        <v/>
      </c>
      <c r="CW20" s="26" t="str">
        <f t="shared" si="5"/>
        <v/>
      </c>
      <c r="CX20" s="26" t="str">
        <f t="shared" si="5"/>
        <v/>
      </c>
      <c r="CY20" s="26" t="str">
        <f t="shared" si="5"/>
        <v/>
      </c>
      <c r="CZ20" s="26" t="str">
        <f t="shared" si="5"/>
        <v/>
      </c>
      <c r="DA20" s="26" t="str">
        <f t="shared" si="6"/>
        <v/>
      </c>
      <c r="DB20" s="26" t="str">
        <f t="shared" si="6"/>
        <v/>
      </c>
      <c r="DC20" s="26" t="str">
        <f t="shared" si="6"/>
        <v/>
      </c>
      <c r="DD20" s="26" t="str">
        <f t="shared" si="6"/>
        <v/>
      </c>
      <c r="DE20" s="26" t="str">
        <f t="shared" si="6"/>
        <v/>
      </c>
      <c r="DF20" s="26" t="str">
        <f t="shared" si="6"/>
        <v/>
      </c>
      <c r="DG20" s="26" t="str">
        <f t="shared" si="6"/>
        <v/>
      </c>
      <c r="DH20" s="26" t="str">
        <f t="shared" si="6"/>
        <v/>
      </c>
      <c r="DI20" s="26" t="str">
        <f t="shared" si="6"/>
        <v/>
      </c>
      <c r="DJ20" s="26" t="str">
        <f t="shared" si="6"/>
        <v/>
      </c>
      <c r="DK20" s="26" t="str">
        <f t="shared" si="6"/>
        <v/>
      </c>
      <c r="DL20" s="26" t="str">
        <f t="shared" si="6"/>
        <v/>
      </c>
      <c r="DM20" s="26" t="str">
        <f t="shared" si="6"/>
        <v/>
      </c>
      <c r="DN20" s="26" t="str">
        <f t="shared" si="6"/>
        <v/>
      </c>
      <c r="DO20" s="26" t="str">
        <f t="shared" si="6"/>
        <v/>
      </c>
      <c r="DP20" s="26" t="str">
        <f t="shared" si="6"/>
        <v/>
      </c>
      <c r="DQ20" s="26">
        <f t="shared" si="4"/>
        <v>0</v>
      </c>
    </row>
    <row r="21" spans="1:122" ht="14.6" x14ac:dyDescent="0.4">
      <c r="A21" s="451" t="s">
        <v>900</v>
      </c>
      <c r="B21" s="455"/>
      <c r="C21" s="455"/>
      <c r="D21" s="455"/>
      <c r="E21" s="456"/>
      <c r="F21" s="25" t="str">
        <f>IF(ISBLANK('Page 12 PC1YR'!F32)," ",'Page 13 PC1YR'!T21)</f>
        <v xml:space="preserve"> </v>
      </c>
      <c r="G21" s="25" t="str">
        <f>IF(ISBLANK('Page 12 PC1YR'!F32)," ",'Page 13 PC1YR'!X21)</f>
        <v xml:space="preserve"> </v>
      </c>
      <c r="H21" s="25" t="str">
        <f>IF(ISBLANK('Page 12 PC1YR'!F32)," ",'Page 13 PC1YR'!AB21)</f>
        <v xml:space="preserve"> </v>
      </c>
      <c r="I21" s="25" t="str">
        <f>IF(ISBLANK('Page 12 PC1YR'!F32)," ",'Page 13 PC1YR'!AF21)</f>
        <v xml:space="preserve"> </v>
      </c>
      <c r="J21" s="25" t="str">
        <f>IF(ISBLANK('Page 12 PC1YR'!F32)," ",'Page 13 PC1YR'!AJ21)</f>
        <v xml:space="preserve"> </v>
      </c>
      <c r="K21" s="25" t="str">
        <f>IF(ISBLANK('Page 12 PC1YR'!F32)," ",'Page 13 PC1YR'!AN21)</f>
        <v xml:space="preserve"> </v>
      </c>
      <c r="L21" s="25" t="str">
        <f>IF(ISBLANK('Page 12 PC1YR'!F32)," ",'Page 13 PC1YR'!AR21)</f>
        <v xml:space="preserve"> </v>
      </c>
      <c r="M21" s="25">
        <f>IF(ISBLANK('Page 12 PC1YR'!F32)," ",'Page 13 PC1YR'!AV21)</f>
        <v>0.67</v>
      </c>
      <c r="N21" s="25">
        <f>IF(ISBLANK('Page 12 PC1YR'!F32)," ",'Page 13 PC1YR'!AZ21)</f>
        <v>0.67</v>
      </c>
      <c r="O21" s="25">
        <f>IF(ISBLANK('Page 12 PC1YR'!F32)," ",'Page 13 PC1YR'!BD21)</f>
        <v>0.67</v>
      </c>
      <c r="P21" s="25">
        <f>IF(ISBLANK('Page 12 PC1YR'!F32)," ",'Page 13 PC1YR'!BH21)</f>
        <v>0.67</v>
      </c>
      <c r="Q21" s="25">
        <f>IF(ISBLANK('Page 12 PC1YR'!F32)," ",'Page 13 PC1YR'!BL21)</f>
        <v>0.67</v>
      </c>
      <c r="R21" s="214"/>
      <c r="S21" s="34"/>
      <c r="T21" s="500" t="str">
        <f>IF(OR(COUNTIF('Page 12 PC1YR'!L32:O32,"x")&gt;0,COUNTIF('Page 12 PC1YR'!L32:O32,"X")&gt;0),'Page 12 PC1YR'!DL32," ")</f>
        <v xml:space="preserve"> </v>
      </c>
      <c r="U21" s="501"/>
      <c r="V21" s="501"/>
      <c r="W21" s="502"/>
      <c r="X21" s="500" t="str">
        <f>IF(OR(COUNTIF('Page 12 PC1YR'!P32:S32,"x")&gt;0,COUNTIF('Page 12 PC1YR'!P32:S32,"X")&gt;0),'Page 12 PC1YR'!DL32," ")</f>
        <v xml:space="preserve"> </v>
      </c>
      <c r="Y21" s="503"/>
      <c r="Z21" s="503"/>
      <c r="AA21" s="504"/>
      <c r="AB21" s="500" t="str">
        <f>IF(OR(COUNTIF('Page 12 PC1YR'!T32:W32,"x")&gt;0,COUNTIF('Page 12 PC1YR'!T32:W32,"X")&gt;0),'Page 12 PC1YR'!DL32," ")</f>
        <v xml:space="preserve"> </v>
      </c>
      <c r="AC21" s="503"/>
      <c r="AD21" s="503"/>
      <c r="AE21" s="504"/>
      <c r="AF21" s="500" t="str">
        <f>IF(OR(COUNTIF('Page 12 PC1YR'!X32:AA32,"x")&gt;0,COUNTIF('Page 12 PC1YR'!X32:AA32,"X")&gt;0),'Page 12 PC1YR'!DL32," ")</f>
        <v xml:space="preserve"> </v>
      </c>
      <c r="AG21" s="503"/>
      <c r="AH21" s="503"/>
      <c r="AI21" s="504"/>
      <c r="AJ21" s="500" t="str">
        <f>IF(OR(COUNTIF('Page 12 PC1YR'!AB32:AE32,"x")&gt;0,COUNTIF('Page 12 PC1YR'!AB32:AE32,"X")&gt;0),'Page 12 PC1YR'!DL32," ")</f>
        <v xml:space="preserve"> </v>
      </c>
      <c r="AK21" s="503"/>
      <c r="AL21" s="503"/>
      <c r="AM21" s="504"/>
      <c r="AN21" s="500" t="str">
        <f>IF(OR(COUNTIF('Page 12 PC1YR'!AF32:AI32,"x")&gt;0,COUNTIF('Page 12 PC1YR'!AF32:AI32,"X")&gt;0),'Page 12 PC1YR'!DL32," ")</f>
        <v xml:space="preserve"> </v>
      </c>
      <c r="AO21" s="503"/>
      <c r="AP21" s="503"/>
      <c r="AQ21" s="504"/>
      <c r="AR21" s="500" t="str">
        <f>IF(OR(COUNTIF('Page 12 PC1YR'!AJ32:AM32,"x")&gt;0,COUNTIF('Page 12 PC1YR'!AJ32:AM32,"X")&gt;0),'Page 12 PC1YR'!DL32," ")</f>
        <v xml:space="preserve"> </v>
      </c>
      <c r="AS21" s="503"/>
      <c r="AT21" s="503"/>
      <c r="AU21" s="504"/>
      <c r="AV21" s="500">
        <f>IF(OR(COUNTIF('Page 12 PC1YR'!AN32:AQ32,"x")&gt;0,COUNTIF('Page 12 PC1YR'!AN32:AQ32,"X")&gt;0),'Page 12 PC1YR'!DL32," ")</f>
        <v>0.67</v>
      </c>
      <c r="AW21" s="503"/>
      <c r="AX21" s="503"/>
      <c r="AY21" s="504"/>
      <c r="AZ21" s="500">
        <f>IF(OR(COUNTIF('Page 12 PC1YR'!AR32:AU32,"x")&gt;0,COUNTIF('Page 12 PC1YR'!AR32:AU32,"X")&gt;0),'Page 12 PC1YR'!DL32," ")</f>
        <v>0.67</v>
      </c>
      <c r="BA21" s="503"/>
      <c r="BB21" s="503"/>
      <c r="BC21" s="504"/>
      <c r="BD21" s="500">
        <f>IF(OR(COUNTIF('Page 12 PC1YR'!AV32:AY32,"x")&gt;0,COUNTIF('Page 12 PC1YR'!AV32:AY32,"X")&gt;0),'Page 12 PC1YR'!DL32," ")</f>
        <v>0.67</v>
      </c>
      <c r="BE21" s="503"/>
      <c r="BF21" s="503"/>
      <c r="BG21" s="504"/>
      <c r="BH21" s="500">
        <f>IF(OR(COUNTIF('Page 12 PC1YR'!AZ32:BC32,"x")&gt;0,COUNTIF('Page 12 PC1YR'!AZ32:BC32,"X")&gt;0),'Page 12 PC1YR'!DL32," ")</f>
        <v>0.67</v>
      </c>
      <c r="BI21" s="503"/>
      <c r="BJ21" s="503"/>
      <c r="BK21" s="504"/>
      <c r="BL21" s="500">
        <f>IF(OR(COUNTIF('Page 12 PC1YR'!BD32:BG32,"x")&gt;0,COUNTIF('Page 12 PC1YR'!BD32:BG32,"X")&gt;0),'Page 12 PC1YR'!DL32," ")</f>
        <v>0.67</v>
      </c>
      <c r="BM21" s="503"/>
      <c r="BN21" s="503"/>
      <c r="BO21" s="504"/>
      <c r="BP21" s="478"/>
      <c r="BU21" s="26" t="str">
        <f t="shared" si="0"/>
        <v/>
      </c>
      <c r="BV21" s="26" t="str">
        <f t="shared" si="0"/>
        <v/>
      </c>
      <c r="BW21" s="26" t="str">
        <f t="shared" si="0"/>
        <v/>
      </c>
      <c r="BX21" s="26" t="str">
        <f t="shared" si="0"/>
        <v/>
      </c>
      <c r="BY21" s="26" t="str">
        <f t="shared" si="0"/>
        <v/>
      </c>
      <c r="BZ21" s="26" t="str">
        <f t="shared" si="0"/>
        <v/>
      </c>
      <c r="CA21" s="26" t="str">
        <f t="shared" si="0"/>
        <v/>
      </c>
      <c r="CB21" s="26" t="str">
        <f t="shared" si="0"/>
        <v/>
      </c>
      <c r="CC21" s="26" t="str">
        <f t="shared" si="0"/>
        <v/>
      </c>
      <c r="CD21" s="26" t="str">
        <f t="shared" si="0"/>
        <v/>
      </c>
      <c r="CE21" s="26" t="str">
        <f t="shared" si="0"/>
        <v/>
      </c>
      <c r="CF21" s="26" t="str">
        <f t="shared" si="0"/>
        <v/>
      </c>
      <c r="CG21" s="26" t="str">
        <f t="shared" si="0"/>
        <v/>
      </c>
      <c r="CH21" s="26" t="str">
        <f t="shared" si="0"/>
        <v/>
      </c>
      <c r="CI21" s="26" t="str">
        <f t="shared" si="0"/>
        <v/>
      </c>
      <c r="CJ21" s="26" t="str">
        <f t="shared" si="0"/>
        <v/>
      </c>
      <c r="CK21" s="26" t="str">
        <f t="shared" si="5"/>
        <v/>
      </c>
      <c r="CL21" s="26" t="str">
        <f t="shared" si="5"/>
        <v/>
      </c>
      <c r="CM21" s="26" t="str">
        <f t="shared" si="5"/>
        <v/>
      </c>
      <c r="CN21" s="26" t="str">
        <f t="shared" si="5"/>
        <v/>
      </c>
      <c r="CO21" s="26" t="str">
        <f t="shared" si="5"/>
        <v/>
      </c>
      <c r="CP21" s="26" t="str">
        <f t="shared" si="5"/>
        <v/>
      </c>
      <c r="CQ21" s="26" t="str">
        <f t="shared" si="5"/>
        <v/>
      </c>
      <c r="CR21" s="26" t="str">
        <f t="shared" si="5"/>
        <v/>
      </c>
      <c r="CS21" s="26" t="str">
        <f t="shared" si="5"/>
        <v/>
      </c>
      <c r="CT21" s="26" t="str">
        <f t="shared" si="5"/>
        <v/>
      </c>
      <c r="CU21" s="26" t="str">
        <f t="shared" si="5"/>
        <v/>
      </c>
      <c r="CV21" s="26" t="str">
        <f t="shared" si="5"/>
        <v/>
      </c>
      <c r="CW21" s="26" t="str">
        <f t="shared" si="5"/>
        <v/>
      </c>
      <c r="CX21" s="26" t="str">
        <f t="shared" si="5"/>
        <v/>
      </c>
      <c r="CY21" s="26" t="str">
        <f t="shared" si="5"/>
        <v/>
      </c>
      <c r="CZ21" s="26" t="str">
        <f t="shared" si="5"/>
        <v/>
      </c>
      <c r="DA21" s="26" t="str">
        <f t="shared" si="6"/>
        <v/>
      </c>
      <c r="DB21" s="26" t="str">
        <f t="shared" si="6"/>
        <v/>
      </c>
      <c r="DC21" s="26" t="str">
        <f t="shared" si="6"/>
        <v/>
      </c>
      <c r="DD21" s="26" t="str">
        <f t="shared" si="6"/>
        <v/>
      </c>
      <c r="DE21" s="26" t="str">
        <f t="shared" si="6"/>
        <v/>
      </c>
      <c r="DF21" s="26" t="str">
        <f t="shared" si="6"/>
        <v/>
      </c>
      <c r="DG21" s="26" t="str">
        <f t="shared" si="6"/>
        <v/>
      </c>
      <c r="DH21" s="26" t="str">
        <f t="shared" si="6"/>
        <v/>
      </c>
      <c r="DI21" s="26" t="str">
        <f t="shared" si="6"/>
        <v/>
      </c>
      <c r="DJ21" s="26" t="str">
        <f t="shared" si="6"/>
        <v/>
      </c>
      <c r="DK21" s="26" t="str">
        <f t="shared" si="6"/>
        <v/>
      </c>
      <c r="DL21" s="26" t="str">
        <f t="shared" si="6"/>
        <v/>
      </c>
      <c r="DM21" s="26" t="str">
        <f t="shared" si="6"/>
        <v/>
      </c>
      <c r="DN21" s="26" t="str">
        <f t="shared" si="6"/>
        <v/>
      </c>
      <c r="DO21" s="26" t="str">
        <f t="shared" si="6"/>
        <v/>
      </c>
      <c r="DP21" s="26" t="str">
        <f t="shared" si="6"/>
        <v/>
      </c>
      <c r="DQ21" s="26">
        <f t="shared" si="4"/>
        <v>0</v>
      </c>
    </row>
    <row r="22" spans="1:122" ht="14.6" x14ac:dyDescent="0.4">
      <c r="A22" s="451" t="str">
        <f>IF(ISBLANK('Page 12 PC1YR'!A33)," ",('Page 12 PC1YR'!A33))</f>
        <v xml:space="preserve"> </v>
      </c>
      <c r="B22" s="452"/>
      <c r="C22" s="452"/>
      <c r="D22" s="452"/>
      <c r="E22" s="453"/>
      <c r="F22" s="25" t="str">
        <f>IF(ISBLANK('Page 12 PC1YR'!F33)," ",'Page 13 PC1YR'!T22)</f>
        <v xml:space="preserve"> </v>
      </c>
      <c r="G22" s="25" t="str">
        <f>IF(ISBLANK('Page 12 PC1YR'!F33)," ",'Page 13 PC1YR'!X22)</f>
        <v xml:space="preserve"> </v>
      </c>
      <c r="H22" s="25" t="str">
        <f>IF(ISBLANK('Page 12 PC1YR'!F33)," ",'Page 13 PC1YR'!AB22)</f>
        <v xml:space="preserve"> </v>
      </c>
      <c r="I22" s="25" t="str">
        <f>IF(ISBLANK('Page 12 PC1YR'!F33)," ",'Page 13 PC1YR'!AF22)</f>
        <v xml:space="preserve"> </v>
      </c>
      <c r="J22" s="25" t="str">
        <f>IF(ISBLANK('Page 12 PC1YR'!F33)," ",'Page 13 PC1YR'!AJ22)</f>
        <v xml:space="preserve"> </v>
      </c>
      <c r="K22" s="25" t="str">
        <f>IF(ISBLANK('Page 12 PC1YR'!F33)," ",'Page 13 PC1YR'!AN22)</f>
        <v xml:space="preserve"> </v>
      </c>
      <c r="L22" s="25" t="str">
        <f>IF(ISBLANK('Page 12 PC1YR'!F33)," ",'Page 13 PC1YR'!AR22)</f>
        <v xml:space="preserve"> </v>
      </c>
      <c r="M22" s="25" t="str">
        <f>IF(ISBLANK('Page 12 PC1YR'!F33)," ",'Page 13 PC1YR'!AV22)</f>
        <v xml:space="preserve"> </v>
      </c>
      <c r="N22" s="25" t="str">
        <f>IF(ISBLANK('Page 12 PC1YR'!F33)," ",'Page 13 PC1YR'!AZ22)</f>
        <v xml:space="preserve"> </v>
      </c>
      <c r="O22" s="25" t="str">
        <f>IF(ISBLANK('Page 12 PC1YR'!F33)," ",'Page 13 PC1YR'!BD22)</f>
        <v xml:space="preserve"> </v>
      </c>
      <c r="P22" s="25" t="str">
        <f>IF(ISBLANK('Page 12 PC1YR'!F33)," ",'Page 13 PC1YR'!BH22)</f>
        <v xml:space="preserve"> </v>
      </c>
      <c r="Q22" s="25" t="str">
        <f>IF(ISBLANK('Page 12 PC1YR'!F33)," ",'Page 13 PC1YR'!BL22)</f>
        <v xml:space="preserve"> </v>
      </c>
      <c r="R22" s="214"/>
      <c r="S22" s="34"/>
      <c r="T22" s="500" t="str">
        <f>IF(OR(COUNTIF('Page 12 PC1YR'!L33:O33,"x")&gt;0,COUNTIF('Page 12 PC1YR'!L33:O33,"X")&gt;0),'Page 12 PC1YR'!DL33," ")</f>
        <v xml:space="preserve"> </v>
      </c>
      <c r="U22" s="501"/>
      <c r="V22" s="501"/>
      <c r="W22" s="502"/>
      <c r="X22" s="500" t="str">
        <f>IF(OR(COUNTIF('Page 12 PC1YR'!P33:S33,"x")&gt;0,COUNTIF('Page 12 PC1YR'!P33:S33,"X")&gt;0),'Page 12 PC1YR'!DL33," ")</f>
        <v xml:space="preserve"> </v>
      </c>
      <c r="Y22" s="503"/>
      <c r="Z22" s="503"/>
      <c r="AA22" s="504"/>
      <c r="AB22" s="500" t="str">
        <f>IF(OR(COUNTIF('Page 12 PC1YR'!T33:W33,"x")&gt;0,COUNTIF('Page 12 PC1YR'!T33:W33,"X")&gt;0),'Page 12 PC1YR'!DL33," ")</f>
        <v xml:space="preserve"> </v>
      </c>
      <c r="AC22" s="503"/>
      <c r="AD22" s="503"/>
      <c r="AE22" s="504"/>
      <c r="AF22" s="500" t="str">
        <f>IF(OR(COUNTIF('Page 12 PC1YR'!X33:AA33,"x")&gt;0,COUNTIF('Page 12 PC1YR'!X33:AA33,"X")&gt;0),'Page 12 PC1YR'!DL33," ")</f>
        <v xml:space="preserve"> </v>
      </c>
      <c r="AG22" s="503"/>
      <c r="AH22" s="503"/>
      <c r="AI22" s="504"/>
      <c r="AJ22" s="500" t="str">
        <f>IF(OR(COUNTIF('Page 12 PC1YR'!AB33:AE33,"x")&gt;0,COUNTIF('Page 12 PC1YR'!AB33:AE33,"X")&gt;0),'Page 12 PC1YR'!DL33," ")</f>
        <v xml:space="preserve"> </v>
      </c>
      <c r="AK22" s="503"/>
      <c r="AL22" s="503"/>
      <c r="AM22" s="504"/>
      <c r="AN22" s="500" t="str">
        <f>IF(OR(COUNTIF('Page 12 PC1YR'!AF33:AI33,"x")&gt;0,COUNTIF('Page 12 PC1YR'!AF33:AI33,"X")&gt;0),'Page 12 PC1YR'!DL33," ")</f>
        <v xml:space="preserve"> </v>
      </c>
      <c r="AO22" s="503"/>
      <c r="AP22" s="503"/>
      <c r="AQ22" s="504"/>
      <c r="AR22" s="500" t="str">
        <f>IF(OR(COUNTIF('Page 12 PC1YR'!AJ33:AM33,"x")&gt;0,COUNTIF('Page 12 PC1YR'!AJ33:AM33,"X")&gt;0),'Page 12 PC1YR'!DL33," ")</f>
        <v xml:space="preserve"> </v>
      </c>
      <c r="AS22" s="503"/>
      <c r="AT22" s="503"/>
      <c r="AU22" s="504"/>
      <c r="AV22" s="500" t="str">
        <f>IF(OR(COUNTIF('Page 12 PC1YR'!AN33:AQ33,"x")&gt;0,COUNTIF('Page 12 PC1YR'!AN33:AQ33,"X")&gt;0),'Page 12 PC1YR'!DL33," ")</f>
        <v xml:space="preserve"> </v>
      </c>
      <c r="AW22" s="503"/>
      <c r="AX22" s="503"/>
      <c r="AY22" s="504"/>
      <c r="AZ22" s="500" t="str">
        <f>IF(OR(COUNTIF('Page 12 PC1YR'!AR33:AU33,"x")&gt;0,COUNTIF('Page 12 PC1YR'!AR33:AU33,"X")&gt;0),'Page 12 PC1YR'!DL33," ")</f>
        <v xml:space="preserve"> </v>
      </c>
      <c r="BA22" s="503"/>
      <c r="BB22" s="503"/>
      <c r="BC22" s="504"/>
      <c r="BD22" s="500" t="str">
        <f>IF(OR(COUNTIF('Page 12 PC1YR'!AV33:AY33,"x")&gt;0,COUNTIF('Page 12 PC1YR'!AV33:AY33,"X")&gt;0),'Page 12 PC1YR'!DL33," ")</f>
        <v xml:space="preserve"> </v>
      </c>
      <c r="BE22" s="503"/>
      <c r="BF22" s="503"/>
      <c r="BG22" s="504"/>
      <c r="BH22" s="500" t="str">
        <f>IF(OR(COUNTIF('Page 12 PC1YR'!AZ33:BC33,"x")&gt;0,COUNTIF('Page 12 PC1YR'!AZ33:BC33,"X")&gt;0),'Page 12 PC1YR'!DL33," ")</f>
        <v xml:space="preserve"> </v>
      </c>
      <c r="BI22" s="503"/>
      <c r="BJ22" s="503"/>
      <c r="BK22" s="504"/>
      <c r="BL22" s="500" t="str">
        <f>IF(OR(COUNTIF('Page 12 PC1YR'!BD33:BG33,"x")&gt;0,COUNTIF('Page 12 PC1YR'!BD33:BG33,"X")&gt;0),'Page 12 PC1YR'!DL33," ")</f>
        <v xml:space="preserve"> </v>
      </c>
      <c r="BM22" s="503"/>
      <c r="BN22" s="503"/>
      <c r="BO22" s="504"/>
      <c r="BP22" s="478"/>
      <c r="BU22" s="26" t="str">
        <f t="shared" ref="BU22:CJ22" si="7">IF(OR(T22="x",T22= "X"),0.85,"")</f>
        <v/>
      </c>
      <c r="BV22" s="26" t="str">
        <f t="shared" si="7"/>
        <v/>
      </c>
      <c r="BW22" s="26" t="str">
        <f t="shared" si="7"/>
        <v/>
      </c>
      <c r="BX22" s="26" t="str">
        <f t="shared" si="7"/>
        <v/>
      </c>
      <c r="BY22" s="26" t="str">
        <f t="shared" si="7"/>
        <v/>
      </c>
      <c r="BZ22" s="26" t="str">
        <f t="shared" si="7"/>
        <v/>
      </c>
      <c r="CA22" s="26" t="str">
        <f t="shared" si="7"/>
        <v/>
      </c>
      <c r="CB22" s="26" t="str">
        <f t="shared" si="7"/>
        <v/>
      </c>
      <c r="CC22" s="26" t="str">
        <f t="shared" si="7"/>
        <v/>
      </c>
      <c r="CD22" s="26" t="str">
        <f t="shared" si="7"/>
        <v/>
      </c>
      <c r="CE22" s="26" t="str">
        <f t="shared" si="7"/>
        <v/>
      </c>
      <c r="CF22" s="26" t="str">
        <f t="shared" si="7"/>
        <v/>
      </c>
      <c r="CG22" s="26" t="str">
        <f t="shared" si="7"/>
        <v/>
      </c>
      <c r="CH22" s="26" t="str">
        <f t="shared" si="7"/>
        <v/>
      </c>
      <c r="CI22" s="26" t="str">
        <f t="shared" si="7"/>
        <v/>
      </c>
      <c r="CJ22" s="26" t="str">
        <f t="shared" si="7"/>
        <v/>
      </c>
      <c r="CK22" s="26" t="str">
        <f t="shared" ref="CK22" si="8">IF(OR(AJ22="x",AJ22= "X"),0.85,"")</f>
        <v/>
      </c>
      <c r="CL22" s="26" t="str">
        <f t="shared" ref="CL22" si="9">IF(OR(AK22="x",AK22= "X"),0.85,"")</f>
        <v/>
      </c>
      <c r="CM22" s="26" t="str">
        <f t="shared" ref="CM22" si="10">IF(OR(AL22="x",AL22= "X"),0.85,"")</f>
        <v/>
      </c>
      <c r="CN22" s="26" t="str">
        <f t="shared" ref="CN22" si="11">IF(OR(AM22="x",AM22= "X"),0.85,"")</f>
        <v/>
      </c>
      <c r="CO22" s="26" t="str">
        <f t="shared" ref="CO22" si="12">IF(OR(AN22="x",AN22= "X"),0.85,"")</f>
        <v/>
      </c>
      <c r="CP22" s="26" t="str">
        <f t="shared" ref="CP22" si="13">IF(OR(AO22="x",AO22= "X"),0.85,"")</f>
        <v/>
      </c>
      <c r="CQ22" s="26" t="str">
        <f t="shared" ref="CQ22" si="14">IF(OR(AP22="x",AP22= "X"),0.85,"")</f>
        <v/>
      </c>
      <c r="CR22" s="26" t="str">
        <f t="shared" ref="CR22" si="15">IF(OR(AQ22="x",AQ22= "X"),0.85,"")</f>
        <v/>
      </c>
      <c r="CS22" s="26" t="str">
        <f t="shared" ref="CS22" si="16">IF(OR(AR22="x",AR22= "X"),0.85,"")</f>
        <v/>
      </c>
      <c r="CT22" s="26" t="str">
        <f t="shared" ref="CT22" si="17">IF(OR(AS22="x",AS22= "X"),0.85,"")</f>
        <v/>
      </c>
      <c r="CU22" s="26" t="str">
        <f t="shared" ref="CU22" si="18">IF(OR(AT22="x",AT22= "X"),0.85,"")</f>
        <v/>
      </c>
      <c r="CV22" s="26" t="str">
        <f t="shared" ref="CV22" si="19">IF(OR(AU22="x",AU22= "X"),0.85,"")</f>
        <v/>
      </c>
      <c r="CW22" s="26" t="str">
        <f t="shared" ref="CW22" si="20">IF(OR(AV22="x",AV22= "X"),0.85,"")</f>
        <v/>
      </c>
      <c r="CX22" s="26" t="str">
        <f t="shared" ref="CX22" si="21">IF(OR(AW22="x",AW22= "X"),0.85,"")</f>
        <v/>
      </c>
      <c r="CY22" s="26" t="str">
        <f t="shared" ref="CY22" si="22">IF(OR(AX22="x",AX22= "X"),0.85,"")</f>
        <v/>
      </c>
      <c r="CZ22" s="26" t="str">
        <f t="shared" ref="CZ22" si="23">IF(OR(AY22="x",AY22= "X"),0.85,"")</f>
        <v/>
      </c>
      <c r="DA22" s="26" t="str">
        <f t="shared" ref="DA22" si="24">IF(OR(AZ22="x",AZ22= "X"),0.85,"")</f>
        <v/>
      </c>
      <c r="DB22" s="26" t="str">
        <f t="shared" ref="DB22" si="25">IF(OR(BA22="x",BA22= "X"),0.85,"")</f>
        <v/>
      </c>
      <c r="DC22" s="26" t="str">
        <f t="shared" ref="DC22" si="26">IF(OR(BB22="x",BB22= "X"),0.85,"")</f>
        <v/>
      </c>
      <c r="DD22" s="26" t="str">
        <f t="shared" ref="DD22" si="27">IF(OR(BC22="x",BC22= "X"),0.85,"")</f>
        <v/>
      </c>
      <c r="DE22" s="26" t="str">
        <f t="shared" ref="DE22" si="28">IF(OR(BD22="x",BD22= "X"),0.85,"")</f>
        <v/>
      </c>
      <c r="DF22" s="26" t="str">
        <f t="shared" ref="DF22" si="29">IF(OR(BE22="x",BE22= "X"),0.85,"")</f>
        <v/>
      </c>
      <c r="DG22" s="26" t="str">
        <f t="shared" ref="DG22" si="30">IF(OR(BF22="x",BF22= "X"),0.85,"")</f>
        <v/>
      </c>
      <c r="DH22" s="26" t="str">
        <f t="shared" ref="DH22" si="31">IF(OR(BG22="x",BG22= "X"),0.85,"")</f>
        <v/>
      </c>
      <c r="DI22" s="26" t="str">
        <f t="shared" ref="DI22" si="32">IF(OR(BH22="x",BH22= "X"),0.85,"")</f>
        <v/>
      </c>
      <c r="DJ22" s="26" t="str">
        <f t="shared" ref="DJ22" si="33">IF(OR(BI22="x",BI22= "X"),0.85,"")</f>
        <v/>
      </c>
      <c r="DK22" s="26" t="str">
        <f t="shared" ref="DK22" si="34">IF(OR(BJ22="x",BJ22= "X"),0.85,"")</f>
        <v/>
      </c>
      <c r="DL22" s="26" t="str">
        <f t="shared" ref="DL22" si="35">IF(OR(BK22="x",BK22= "X"),0.85,"")</f>
        <v/>
      </c>
      <c r="DM22" s="26" t="str">
        <f t="shared" ref="DM22" si="36">IF(OR(BL22="x",BL22= "X"),0.85,"")</f>
        <v/>
      </c>
      <c r="DN22" s="26" t="str">
        <f t="shared" ref="DN22" si="37">IF(OR(BM22="x",BM22= "X"),0.85,"")</f>
        <v/>
      </c>
      <c r="DO22" s="26" t="str">
        <f t="shared" ref="DO22" si="38">IF(OR(BN22="x",BN22= "X"),0.85,"")</f>
        <v/>
      </c>
      <c r="DP22" s="26" t="str">
        <f t="shared" ref="DP22" si="39">IF(OR(BO22="x",BO22= "X"),0.85,"")</f>
        <v/>
      </c>
      <c r="DQ22" s="26">
        <f t="shared" ref="DQ22" si="40">SUM(BU22:DP22)</f>
        <v>0</v>
      </c>
    </row>
    <row r="23" spans="1:122" ht="14.6" x14ac:dyDescent="0.4">
      <c r="A23" s="451" t="s">
        <v>678</v>
      </c>
      <c r="B23" s="452"/>
      <c r="C23" s="452"/>
      <c r="D23" s="452"/>
      <c r="E23" s="453"/>
      <c r="F23" s="25">
        <f>IF(ISBLANK('Page 12 PC1YR'!F34)," ",'Page 13 PC1YR'!T23)</f>
        <v>0.87</v>
      </c>
      <c r="G23" s="25" t="str">
        <f>IF(ISBLANK('Page 12 PC1YR'!F34)," ",'Page 13 PC1YR'!X23)</f>
        <v xml:space="preserve"> </v>
      </c>
      <c r="H23" s="25" t="str">
        <f>IF(ISBLANK('Page 12 PC1YR'!F34)," ",'Page 13 PC1YR'!AB23)</f>
        <v xml:space="preserve"> </v>
      </c>
      <c r="I23" s="25" t="str">
        <f>IF(ISBLANK('Page 12 PC1YR'!F34)," ",'Page 13 PC1YR'!AF23)</f>
        <v xml:space="preserve"> </v>
      </c>
      <c r="J23" s="25" t="str">
        <f>IF(ISBLANK('Page 12 PC1YR'!F34)," ",'Page 13 PC1YR'!AJ23)</f>
        <v xml:space="preserve"> </v>
      </c>
      <c r="K23" s="25" t="str">
        <f>IF(ISBLANK('Page 12 PC1YR'!F34)," ",'Page 13 PC1YR'!AN23)</f>
        <v xml:space="preserve"> </v>
      </c>
      <c r="L23" s="25" t="str">
        <f>IF(ISBLANK('Page 12 PC1YR'!F34)," ",'Page 13 PC1YR'!AR23)</f>
        <v xml:space="preserve"> </v>
      </c>
      <c r="M23" s="25" t="str">
        <f>IF(ISBLANK('Page 12 PC1YR'!F34)," ",'Page 13 PC1YR'!AV23)</f>
        <v xml:space="preserve"> </v>
      </c>
      <c r="N23" s="25" t="str">
        <f>IF(ISBLANK('Page 12 PC1YR'!F34)," ",'Page 13 PC1YR'!AZ23)</f>
        <v xml:space="preserve"> </v>
      </c>
      <c r="O23" s="25" t="str">
        <f>IF(ISBLANK('Page 12 PC1YR'!F34)," ",'Page 13 PC1YR'!BD23)</f>
        <v xml:space="preserve"> </v>
      </c>
      <c r="P23" s="25" t="str">
        <f>IF(ISBLANK('Page 12 PC1YR'!F34)," ",'Page 13 PC1YR'!BH23)</f>
        <v xml:space="preserve"> </v>
      </c>
      <c r="Q23" s="25">
        <f>IF(ISBLANK('Page 12 PC1YR'!F34)," ",'Page 13 PC1YR'!BL23)</f>
        <v>0.87</v>
      </c>
      <c r="R23" s="214"/>
      <c r="S23" s="34"/>
      <c r="T23" s="500">
        <f>IF(OR(COUNTIF('Page 12 PC1YR'!L34:O34,"x")&gt;0,COUNTIF('Page 12 PC1YR'!L34:O34,"X")&gt;0),'Page 12 PC1YR'!DL34," ")</f>
        <v>0.87</v>
      </c>
      <c r="U23" s="501"/>
      <c r="V23" s="501"/>
      <c r="W23" s="502"/>
      <c r="X23" s="500" t="str">
        <f>IF(OR(COUNTIF('Page 12 PC1YR'!P34:S34,"x")&gt;0,COUNTIF('Page 12 PC1YR'!P34:S34,"X")&gt;0),'Page 12 PC1YR'!DL34," ")</f>
        <v xml:space="preserve"> </v>
      </c>
      <c r="Y23" s="503"/>
      <c r="Z23" s="503"/>
      <c r="AA23" s="504"/>
      <c r="AB23" s="500" t="str">
        <f>IF(OR(COUNTIF('Page 12 PC1YR'!T34:W34,"x")&gt;0,COUNTIF('Page 12 PC1YR'!T34:W34,"X")&gt;0),'Page 12 PC1YR'!DL34," ")</f>
        <v xml:space="preserve"> </v>
      </c>
      <c r="AC23" s="503"/>
      <c r="AD23" s="503"/>
      <c r="AE23" s="504"/>
      <c r="AF23" s="500" t="str">
        <f>IF(OR(COUNTIF('Page 12 PC1YR'!X34:AA34,"x")&gt;0,COUNTIF('Page 12 PC1YR'!X34:AA34,"X")&gt;0),'Page 12 PC1YR'!DL34," ")</f>
        <v xml:space="preserve"> </v>
      </c>
      <c r="AG23" s="503"/>
      <c r="AH23" s="503"/>
      <c r="AI23" s="504"/>
      <c r="AJ23" s="500" t="str">
        <f>IF(OR(COUNTIF('Page 12 PC1YR'!AB34:AE34,"x")&gt;0,COUNTIF('Page 12 PC1YR'!AB34:AE34,"X")&gt;0),'Page 12 PC1YR'!DL34," ")</f>
        <v xml:space="preserve"> </v>
      </c>
      <c r="AK23" s="503"/>
      <c r="AL23" s="503"/>
      <c r="AM23" s="504"/>
      <c r="AN23" s="500" t="str">
        <f>IF(OR(COUNTIF('Page 12 PC1YR'!AF34:AI34,"x")&gt;0,COUNTIF('Page 12 PC1YR'!AF34:AI34,"X")&gt;0),'Page 12 PC1YR'!DL34," ")</f>
        <v xml:space="preserve"> </v>
      </c>
      <c r="AO23" s="503"/>
      <c r="AP23" s="503"/>
      <c r="AQ23" s="504"/>
      <c r="AR23" s="500" t="str">
        <f>IF(OR(COUNTIF('Page 12 PC1YR'!AJ34:AM34,"x")&gt;0,COUNTIF('Page 12 PC1YR'!AJ34:AM34,"X")&gt;0),'Page 12 PC1YR'!DL34," ")</f>
        <v xml:space="preserve"> </v>
      </c>
      <c r="AS23" s="503"/>
      <c r="AT23" s="503"/>
      <c r="AU23" s="504"/>
      <c r="AV23" s="500" t="str">
        <f>IF(OR(COUNTIF('Page 12 PC1YR'!AN34:AQ34,"x")&gt;0,COUNTIF('Page 12 PC1YR'!AN34:AQ34,"X")&gt;0),'Page 12 PC1YR'!DL34," ")</f>
        <v xml:space="preserve"> </v>
      </c>
      <c r="AW23" s="503"/>
      <c r="AX23" s="503"/>
      <c r="AY23" s="504"/>
      <c r="AZ23" s="500" t="str">
        <f>IF(OR(COUNTIF('Page 12 PC1YR'!AR34:AU34,"x")&gt;0,COUNTIF('Page 12 PC1YR'!AR34:AU34,"X")&gt;0),'Page 12 PC1YR'!DL34," ")</f>
        <v xml:space="preserve"> </v>
      </c>
      <c r="BA23" s="503"/>
      <c r="BB23" s="503"/>
      <c r="BC23" s="504"/>
      <c r="BD23" s="500" t="str">
        <f>IF(OR(COUNTIF('Page 12 PC1YR'!AV34:AY34,"x")&gt;0,COUNTIF('Page 12 PC1YR'!AV34:AY34,"X")&gt;0),'Page 12 PC1YR'!DL34," ")</f>
        <v xml:space="preserve"> </v>
      </c>
      <c r="BE23" s="503"/>
      <c r="BF23" s="503"/>
      <c r="BG23" s="504"/>
      <c r="BH23" s="500" t="str">
        <f>IF(OR(COUNTIF('Page 12 PC1YR'!AZ34:BC34,"x")&gt;0,COUNTIF('Page 12 PC1YR'!AZ34:BC34,"X")&gt;0),'Page 12 PC1YR'!DL34," ")</f>
        <v xml:space="preserve"> </v>
      </c>
      <c r="BI23" s="503"/>
      <c r="BJ23" s="503"/>
      <c r="BK23" s="504"/>
      <c r="BL23" s="500">
        <f>IF(OR(COUNTIF('Page 12 PC1YR'!BD34:BG34,"x")&gt;0,COUNTIF('Page 12 PC1YR'!BD34:BG34,"X")&gt;0),'Page 12 PC1YR'!DL34," ")</f>
        <v>0.87</v>
      </c>
      <c r="BM23" s="503"/>
      <c r="BN23" s="503"/>
      <c r="BO23" s="504"/>
      <c r="BP23" s="478"/>
      <c r="BU23" s="26" t="str">
        <f t="shared" si="0"/>
        <v/>
      </c>
      <c r="BV23" s="26" t="str">
        <f t="shared" si="0"/>
        <v/>
      </c>
      <c r="BW23" s="26" t="str">
        <f t="shared" si="0"/>
        <v/>
      </c>
      <c r="BX23" s="26" t="str">
        <f t="shared" si="0"/>
        <v/>
      </c>
      <c r="BY23" s="26" t="str">
        <f t="shared" si="0"/>
        <v/>
      </c>
      <c r="BZ23" s="26" t="str">
        <f t="shared" si="0"/>
        <v/>
      </c>
      <c r="CA23" s="26" t="str">
        <f t="shared" si="0"/>
        <v/>
      </c>
      <c r="CB23" s="26" t="str">
        <f t="shared" si="0"/>
        <v/>
      </c>
      <c r="CC23" s="26" t="str">
        <f t="shared" si="0"/>
        <v/>
      </c>
      <c r="CD23" s="26" t="str">
        <f t="shared" si="0"/>
        <v/>
      </c>
      <c r="CE23" s="26" t="str">
        <f t="shared" si="0"/>
        <v/>
      </c>
      <c r="CF23" s="26" t="str">
        <f t="shared" si="0"/>
        <v/>
      </c>
      <c r="CG23" s="26" t="str">
        <f t="shared" si="0"/>
        <v/>
      </c>
      <c r="CH23" s="26" t="str">
        <f t="shared" si="0"/>
        <v/>
      </c>
      <c r="CI23" s="26" t="str">
        <f t="shared" si="0"/>
        <v/>
      </c>
      <c r="CJ23" s="26" t="str">
        <f t="shared" si="0"/>
        <v/>
      </c>
      <c r="CK23" s="26" t="str">
        <f t="shared" si="5"/>
        <v/>
      </c>
      <c r="CL23" s="26" t="str">
        <f t="shared" si="5"/>
        <v/>
      </c>
      <c r="CM23" s="26" t="str">
        <f t="shared" si="5"/>
        <v/>
      </c>
      <c r="CN23" s="26" t="str">
        <f t="shared" si="5"/>
        <v/>
      </c>
      <c r="CO23" s="26" t="str">
        <f t="shared" si="5"/>
        <v/>
      </c>
      <c r="CP23" s="26" t="str">
        <f t="shared" si="5"/>
        <v/>
      </c>
      <c r="CQ23" s="26" t="str">
        <f t="shared" si="5"/>
        <v/>
      </c>
      <c r="CR23" s="26" t="str">
        <f t="shared" si="5"/>
        <v/>
      </c>
      <c r="CS23" s="26" t="str">
        <f t="shared" si="5"/>
        <v/>
      </c>
      <c r="CT23" s="26" t="str">
        <f t="shared" si="5"/>
        <v/>
      </c>
      <c r="CU23" s="26" t="str">
        <f t="shared" si="5"/>
        <v/>
      </c>
      <c r="CV23" s="26" t="str">
        <f t="shared" si="5"/>
        <v/>
      </c>
      <c r="CW23" s="26" t="str">
        <f t="shared" si="5"/>
        <v/>
      </c>
      <c r="CX23" s="26" t="str">
        <f t="shared" si="5"/>
        <v/>
      </c>
      <c r="CY23" s="26" t="str">
        <f t="shared" si="5"/>
        <v/>
      </c>
      <c r="CZ23" s="26" t="str">
        <f t="shared" si="5"/>
        <v/>
      </c>
      <c r="DA23" s="26" t="str">
        <f t="shared" si="6"/>
        <v/>
      </c>
      <c r="DB23" s="26" t="str">
        <f t="shared" si="6"/>
        <v/>
      </c>
      <c r="DC23" s="26" t="str">
        <f t="shared" si="6"/>
        <v/>
      </c>
      <c r="DD23" s="26" t="str">
        <f t="shared" si="6"/>
        <v/>
      </c>
      <c r="DE23" s="26" t="str">
        <f t="shared" si="6"/>
        <v/>
      </c>
      <c r="DF23" s="26" t="str">
        <f t="shared" si="6"/>
        <v/>
      </c>
      <c r="DG23" s="26" t="str">
        <f t="shared" si="6"/>
        <v/>
      </c>
      <c r="DH23" s="26" t="str">
        <f t="shared" si="6"/>
        <v/>
      </c>
      <c r="DI23" s="26" t="str">
        <f t="shared" si="6"/>
        <v/>
      </c>
      <c r="DJ23" s="26" t="str">
        <f t="shared" si="6"/>
        <v/>
      </c>
      <c r="DK23" s="26" t="str">
        <f t="shared" si="6"/>
        <v/>
      </c>
      <c r="DL23" s="26" t="str">
        <f t="shared" si="6"/>
        <v/>
      </c>
      <c r="DM23" s="26" t="str">
        <f t="shared" si="6"/>
        <v/>
      </c>
      <c r="DN23" s="26" t="str">
        <f t="shared" si="6"/>
        <v/>
      </c>
      <c r="DO23" s="26" t="str">
        <f t="shared" si="6"/>
        <v/>
      </c>
      <c r="DP23" s="26" t="str">
        <f t="shared" si="6"/>
        <v/>
      </c>
      <c r="DQ23" s="26">
        <f t="shared" si="4"/>
        <v>0</v>
      </c>
    </row>
    <row r="24" spans="1:122" ht="14.6" x14ac:dyDescent="0.4">
      <c r="A24" s="451" t="s">
        <v>679</v>
      </c>
      <c r="B24" s="452"/>
      <c r="C24" s="452"/>
      <c r="D24" s="452"/>
      <c r="E24" s="453"/>
      <c r="F24" s="25" t="str">
        <f>IF(ISBLANK('Page 12 PC1YR'!F35)," ",'Page 13 PC1YR'!T24)</f>
        <v xml:space="preserve"> </v>
      </c>
      <c r="G24" s="25" t="str">
        <f>IF(ISBLANK('Page 12 PC1YR'!F35)," ",'Page 13 PC1YR'!X24)</f>
        <v xml:space="preserve"> </v>
      </c>
      <c r="H24" s="25">
        <f>IF(ISBLANK('Page 12 PC1YR'!F35)," ",'Page 13 PC1YR'!AB24)</f>
        <v>0.3</v>
      </c>
      <c r="I24" s="25" t="str">
        <f>IF(ISBLANK('Page 12 PC1YR'!F35)," ",'Page 13 PC1YR'!AF24)</f>
        <v xml:space="preserve"> </v>
      </c>
      <c r="J24" s="25" t="str">
        <f>IF(ISBLANK('Page 12 PC1YR'!F35)," ",'Page 13 PC1YR'!AJ24)</f>
        <v xml:space="preserve"> </v>
      </c>
      <c r="K24" s="25" t="str">
        <f>IF(ISBLANK('Page 12 PC1YR'!F35)," ",'Page 13 PC1YR'!AN24)</f>
        <v xml:space="preserve"> </v>
      </c>
      <c r="L24" s="25" t="str">
        <f>IF(ISBLANK('Page 12 PC1YR'!F35)," ",'Page 13 PC1YR'!AR24)</f>
        <v xml:space="preserve"> </v>
      </c>
      <c r="M24" s="25" t="str">
        <f>IF(ISBLANK('Page 12 PC1YR'!F35)," ",'Page 13 PC1YR'!AV24)</f>
        <v xml:space="preserve"> </v>
      </c>
      <c r="N24" s="25" t="str">
        <f>IF(ISBLANK('Page 12 PC1YR'!F35)," ",'Page 13 PC1YR'!AZ24)</f>
        <v xml:space="preserve"> </v>
      </c>
      <c r="O24" s="25" t="str">
        <f>IF(ISBLANK('Page 12 PC1YR'!F35)," ",'Page 13 PC1YR'!BD24)</f>
        <v xml:space="preserve"> </v>
      </c>
      <c r="P24" s="25" t="str">
        <f>IF(ISBLANK('Page 12 PC1YR'!F35)," ",'Page 13 PC1YR'!BH24)</f>
        <v xml:space="preserve"> </v>
      </c>
      <c r="Q24" s="25" t="str">
        <f>IF(ISBLANK('Page 12 PC1YR'!F35)," ",'Page 13 PC1YR'!BL24)</f>
        <v xml:space="preserve"> </v>
      </c>
      <c r="R24" s="214"/>
      <c r="S24" s="34"/>
      <c r="T24" s="500" t="str">
        <f>IF(OR(COUNTIF('Page 12 PC1YR'!L35:O35,"x")&gt;0,COUNTIF('Page 12 PC1YR'!L35:O35,"X")&gt;0),'Page 12 PC1YR'!DL35," ")</f>
        <v xml:space="preserve"> </v>
      </c>
      <c r="U24" s="501"/>
      <c r="V24" s="501"/>
      <c r="W24" s="502"/>
      <c r="X24" s="500" t="str">
        <f>IF(OR(COUNTIF('Page 12 PC1YR'!P35:S35,"x")&gt;0,COUNTIF('Page 12 PC1YR'!P35:S35,"X")&gt;0),'Page 12 PC1YR'!DL35," ")</f>
        <v xml:space="preserve"> </v>
      </c>
      <c r="Y24" s="503"/>
      <c r="Z24" s="503"/>
      <c r="AA24" s="504"/>
      <c r="AB24" s="500">
        <f>IF(OR(COUNTIF('Page 12 PC1YR'!T35:W35,"x")&gt;0,COUNTIF('Page 12 PC1YR'!T35:W35,"X")&gt;0),'Page 12 PC1YR'!DL35," ")</f>
        <v>0.3</v>
      </c>
      <c r="AC24" s="503"/>
      <c r="AD24" s="503"/>
      <c r="AE24" s="504"/>
      <c r="AF24" s="500" t="str">
        <f>IF(OR(COUNTIF('Page 12 PC1YR'!X35:AA35,"x")&gt;0,COUNTIF('Page 12 PC1YR'!X35:AA35,"X")&gt;0),'Page 12 PC1YR'!DL35," ")</f>
        <v xml:space="preserve"> </v>
      </c>
      <c r="AG24" s="503"/>
      <c r="AH24" s="503"/>
      <c r="AI24" s="504"/>
      <c r="AJ24" s="500" t="str">
        <f>IF(OR(COUNTIF('Page 12 PC1YR'!AB35:AE35,"x")&gt;0,COUNTIF('Page 12 PC1YR'!AB35:AE35,"X")&gt;0),'Page 12 PC1YR'!DL35," ")</f>
        <v xml:space="preserve"> </v>
      </c>
      <c r="AK24" s="503"/>
      <c r="AL24" s="503"/>
      <c r="AM24" s="504"/>
      <c r="AN24" s="500" t="str">
        <f>IF(OR(COUNTIF('Page 12 PC1YR'!AF35:AI35,"x")&gt;0,COUNTIF('Page 12 PC1YR'!AF35:AI35,"X")&gt;0),'Page 12 PC1YR'!DL35," ")</f>
        <v xml:space="preserve"> </v>
      </c>
      <c r="AO24" s="503"/>
      <c r="AP24" s="503"/>
      <c r="AQ24" s="504"/>
      <c r="AR24" s="500" t="str">
        <f>IF(OR(COUNTIF('Page 12 PC1YR'!AJ35:AM35,"x")&gt;0,COUNTIF('Page 12 PC1YR'!AJ35:AM35,"X")&gt;0),'Page 12 PC1YR'!DL35," ")</f>
        <v xml:space="preserve"> </v>
      </c>
      <c r="AS24" s="503"/>
      <c r="AT24" s="503"/>
      <c r="AU24" s="504"/>
      <c r="AV24" s="500" t="str">
        <f>IF(OR(COUNTIF('Page 12 PC1YR'!AN35:AQ35,"x")&gt;0,COUNTIF('Page 12 PC1YR'!AN35:AQ35,"X")&gt;0),'Page 12 PC1YR'!DL35," ")</f>
        <v xml:space="preserve"> </v>
      </c>
      <c r="AW24" s="503"/>
      <c r="AX24" s="503"/>
      <c r="AY24" s="504"/>
      <c r="AZ24" s="500" t="str">
        <f>IF(OR(COUNTIF('Page 12 PC1YR'!AR35:AU35,"x")&gt;0,COUNTIF('Page 12 PC1YR'!AR35:AU35,"X")&gt;0),'Page 12 PC1YR'!DL35," ")</f>
        <v xml:space="preserve"> </v>
      </c>
      <c r="BA24" s="503"/>
      <c r="BB24" s="503"/>
      <c r="BC24" s="504"/>
      <c r="BD24" s="500" t="str">
        <f>IF(OR(COUNTIF('Page 12 PC1YR'!AV35:AY35,"x")&gt;0,COUNTIF('Page 12 PC1YR'!AV35:AY35,"X")&gt;0),'Page 12 PC1YR'!DL35," ")</f>
        <v xml:space="preserve"> </v>
      </c>
      <c r="BE24" s="503"/>
      <c r="BF24" s="503"/>
      <c r="BG24" s="504"/>
      <c r="BH24" s="500" t="str">
        <f>IF(OR(COUNTIF('Page 12 PC1YR'!AZ35:BC35,"x")&gt;0,COUNTIF('Page 12 PC1YR'!AZ35:BC35,"X")&gt;0),'Page 12 PC1YR'!DL35," ")</f>
        <v xml:space="preserve"> </v>
      </c>
      <c r="BI24" s="503"/>
      <c r="BJ24" s="503"/>
      <c r="BK24" s="504"/>
      <c r="BL24" s="500" t="str">
        <f>IF(OR(COUNTIF('Page 12 PC1YR'!BD35:BG35,"x")&gt;0,COUNTIF('Page 12 PC1YR'!BD35:BG35,"X")&gt;0),'Page 12 PC1YR'!DL35," ")</f>
        <v xml:space="preserve"> </v>
      </c>
      <c r="BM24" s="503"/>
      <c r="BN24" s="503"/>
      <c r="BO24" s="504"/>
      <c r="BP24" s="478"/>
      <c r="BU24" s="26" t="str">
        <f t="shared" si="0"/>
        <v/>
      </c>
      <c r="BV24" s="26" t="str">
        <f t="shared" si="0"/>
        <v/>
      </c>
      <c r="BW24" s="26" t="str">
        <f t="shared" si="0"/>
        <v/>
      </c>
      <c r="BX24" s="26" t="str">
        <f t="shared" si="0"/>
        <v/>
      </c>
      <c r="BY24" s="26" t="str">
        <f t="shared" si="0"/>
        <v/>
      </c>
      <c r="BZ24" s="26" t="str">
        <f t="shared" si="0"/>
        <v/>
      </c>
      <c r="CA24" s="26" t="str">
        <f t="shared" si="0"/>
        <v/>
      </c>
      <c r="CB24" s="26" t="str">
        <f t="shared" si="0"/>
        <v/>
      </c>
      <c r="CC24" s="26" t="str">
        <f t="shared" si="0"/>
        <v/>
      </c>
      <c r="CD24" s="26" t="str">
        <f t="shared" si="0"/>
        <v/>
      </c>
      <c r="CE24" s="26" t="str">
        <f t="shared" si="0"/>
        <v/>
      </c>
      <c r="CF24" s="26" t="str">
        <f t="shared" si="0"/>
        <v/>
      </c>
      <c r="CG24" s="26" t="str">
        <f t="shared" si="0"/>
        <v/>
      </c>
      <c r="CH24" s="26" t="str">
        <f t="shared" si="0"/>
        <v/>
      </c>
      <c r="CI24" s="26" t="str">
        <f t="shared" si="0"/>
        <v/>
      </c>
      <c r="CJ24" s="26" t="str">
        <f t="shared" si="0"/>
        <v/>
      </c>
      <c r="CK24" s="26" t="str">
        <f t="shared" si="5"/>
        <v/>
      </c>
      <c r="CL24" s="26" t="str">
        <f t="shared" si="5"/>
        <v/>
      </c>
      <c r="CM24" s="26" t="str">
        <f t="shared" si="5"/>
        <v/>
      </c>
      <c r="CN24" s="26" t="str">
        <f t="shared" si="5"/>
        <v/>
      </c>
      <c r="CO24" s="26" t="str">
        <f t="shared" si="5"/>
        <v/>
      </c>
      <c r="CP24" s="26" t="str">
        <f t="shared" si="5"/>
        <v/>
      </c>
      <c r="CQ24" s="26" t="str">
        <f t="shared" si="5"/>
        <v/>
      </c>
      <c r="CR24" s="26" t="str">
        <f t="shared" si="5"/>
        <v/>
      </c>
      <c r="CS24" s="26" t="str">
        <f t="shared" si="5"/>
        <v/>
      </c>
      <c r="CT24" s="26" t="str">
        <f t="shared" si="5"/>
        <v/>
      </c>
      <c r="CU24" s="26" t="str">
        <f t="shared" si="5"/>
        <v/>
      </c>
      <c r="CV24" s="26" t="str">
        <f t="shared" si="5"/>
        <v/>
      </c>
      <c r="CW24" s="26" t="str">
        <f t="shared" si="5"/>
        <v/>
      </c>
      <c r="CX24" s="26" t="str">
        <f t="shared" si="5"/>
        <v/>
      </c>
      <c r="CY24" s="26" t="str">
        <f t="shared" si="5"/>
        <v/>
      </c>
      <c r="CZ24" s="26" t="str">
        <f t="shared" si="5"/>
        <v/>
      </c>
      <c r="DA24" s="26" t="str">
        <f t="shared" si="6"/>
        <v/>
      </c>
      <c r="DB24" s="26" t="str">
        <f t="shared" si="6"/>
        <v/>
      </c>
      <c r="DC24" s="26" t="str">
        <f t="shared" si="6"/>
        <v/>
      </c>
      <c r="DD24" s="26" t="str">
        <f t="shared" si="6"/>
        <v/>
      </c>
      <c r="DE24" s="26" t="str">
        <f t="shared" si="6"/>
        <v/>
      </c>
      <c r="DF24" s="26" t="str">
        <f t="shared" si="6"/>
        <v/>
      </c>
      <c r="DG24" s="26" t="str">
        <f t="shared" si="6"/>
        <v/>
      </c>
      <c r="DH24" s="26" t="str">
        <f t="shared" si="6"/>
        <v/>
      </c>
      <c r="DI24" s="26" t="str">
        <f t="shared" si="6"/>
        <v/>
      </c>
      <c r="DJ24" s="26" t="str">
        <f t="shared" si="6"/>
        <v/>
      </c>
      <c r="DK24" s="26" t="str">
        <f t="shared" si="6"/>
        <v/>
      </c>
      <c r="DL24" s="26" t="str">
        <f t="shared" si="6"/>
        <v/>
      </c>
      <c r="DM24" s="26" t="str">
        <f t="shared" si="6"/>
        <v/>
      </c>
      <c r="DN24" s="26" t="str">
        <f t="shared" si="6"/>
        <v/>
      </c>
      <c r="DO24" s="26" t="str">
        <f t="shared" si="6"/>
        <v/>
      </c>
      <c r="DP24" s="26" t="str">
        <f t="shared" si="6"/>
        <v/>
      </c>
      <c r="DQ24" s="26">
        <f t="shared" si="4"/>
        <v>0</v>
      </c>
    </row>
    <row r="25" spans="1:122" ht="14.6" x14ac:dyDescent="0.4">
      <c r="A25" s="451" t="s">
        <v>681</v>
      </c>
      <c r="B25" s="452"/>
      <c r="C25" s="452"/>
      <c r="D25" s="452"/>
      <c r="E25" s="453"/>
      <c r="F25" s="25" t="str">
        <f>IF(ISBLANK('Page 12 PC1YR'!F36)," ",'Page 13 PC1YR'!T25)</f>
        <v xml:space="preserve"> </v>
      </c>
      <c r="G25" s="25">
        <f>IF(ISBLANK('Page 12 PC1YR'!F36)," ",'Page 13 PC1YR'!X25)</f>
        <v>0.73</v>
      </c>
      <c r="H25" s="25">
        <f>IF(ISBLANK('Page 12 PC1YR'!F36)," ",'Page 13 PC1YR'!AB25)</f>
        <v>0.73</v>
      </c>
      <c r="I25" s="25">
        <f>IF(ISBLANK('Page 12 PC1YR'!F36)," ",'Page 13 PC1YR'!AF25)</f>
        <v>0.73</v>
      </c>
      <c r="J25" s="25">
        <f>IF(ISBLANK('Page 12 PC1YR'!F36)," ",'Page 13 PC1YR'!AJ25)</f>
        <v>0.73</v>
      </c>
      <c r="K25" s="25" t="str">
        <f>IF(ISBLANK('Page 12 PC1YR'!F36)," ",'Page 13 PC1YR'!AN25)</f>
        <v xml:space="preserve"> </v>
      </c>
      <c r="L25" s="25" t="str">
        <f>IF(ISBLANK('Page 12 PC1YR'!F36)," ",'Page 13 PC1YR'!AR25)</f>
        <v xml:space="preserve"> </v>
      </c>
      <c r="M25" s="25" t="str">
        <f>IF(ISBLANK('Page 12 PC1YR'!F36)," ",'Page 13 PC1YR'!AV25)</f>
        <v xml:space="preserve"> </v>
      </c>
      <c r="N25" s="25" t="str">
        <f>IF(ISBLANK('Page 12 PC1YR'!F36)," ",'Page 13 PC1YR'!AZ25)</f>
        <v xml:space="preserve"> </v>
      </c>
      <c r="O25" s="25" t="str">
        <f>IF(ISBLANK('Page 12 PC1YR'!F36)," ",'Page 13 PC1YR'!BD25)</f>
        <v xml:space="preserve"> </v>
      </c>
      <c r="P25" s="25" t="str">
        <f>IF(ISBLANK('Page 12 PC1YR'!F36)," ",'Page 13 PC1YR'!BH25)</f>
        <v xml:space="preserve"> </v>
      </c>
      <c r="Q25" s="25" t="str">
        <f>IF(ISBLANK('Page 12 PC1YR'!F36)," ",'Page 13 PC1YR'!BL25)</f>
        <v xml:space="preserve"> </v>
      </c>
      <c r="R25" s="214"/>
      <c r="S25" s="34"/>
      <c r="T25" s="500" t="str">
        <f>IF(OR(COUNTIF('Page 12 PC1YR'!L36:O36,"x")&gt;0,COUNTIF('Page 12 PC1YR'!L36:O36,"X")&gt;0),'Page 12 PC1YR'!DL36," ")</f>
        <v xml:space="preserve"> </v>
      </c>
      <c r="U25" s="501"/>
      <c r="V25" s="501"/>
      <c r="W25" s="502"/>
      <c r="X25" s="500">
        <f>IF(OR(COUNTIF('Page 12 PC1YR'!P36:S36,"x")&gt;0,COUNTIF('Page 12 PC1YR'!P36:S36,"X")&gt;0),'Page 12 PC1YR'!DL36," ")</f>
        <v>0.73</v>
      </c>
      <c r="Y25" s="503"/>
      <c r="Z25" s="503"/>
      <c r="AA25" s="504"/>
      <c r="AB25" s="500">
        <f>IF(OR(COUNTIF('Page 12 PC1YR'!T36:W36,"x")&gt;0,COUNTIF('Page 12 PC1YR'!T36:W36,"X")&gt;0),'Page 12 PC1YR'!DL36," ")</f>
        <v>0.73</v>
      </c>
      <c r="AC25" s="503"/>
      <c r="AD25" s="503"/>
      <c r="AE25" s="504"/>
      <c r="AF25" s="500">
        <f>IF(OR(COUNTIF('Page 12 PC1YR'!X36:AA36,"x")&gt;0,COUNTIF('Page 12 PC1YR'!X36:AA36,"X")&gt;0),'Page 12 PC1YR'!DL36," ")</f>
        <v>0.73</v>
      </c>
      <c r="AG25" s="503"/>
      <c r="AH25" s="503"/>
      <c r="AI25" s="504"/>
      <c r="AJ25" s="500">
        <f>IF(OR(COUNTIF('Page 12 PC1YR'!AB36:AE36,"x")&gt;0,COUNTIF('Page 12 PC1YR'!AB36:AE36,"X")&gt;0),'Page 12 PC1YR'!DL36," ")</f>
        <v>0.73</v>
      </c>
      <c r="AK25" s="503"/>
      <c r="AL25" s="503"/>
      <c r="AM25" s="504"/>
      <c r="AN25" s="500" t="str">
        <f>IF(OR(COUNTIF('Page 12 PC1YR'!AF36:AI36,"x")&gt;0,COUNTIF('Page 12 PC1YR'!AF36:AI36,"X")&gt;0),'Page 12 PC1YR'!DL36," ")</f>
        <v xml:space="preserve"> </v>
      </c>
      <c r="AO25" s="503"/>
      <c r="AP25" s="503"/>
      <c r="AQ25" s="504"/>
      <c r="AR25" s="500" t="str">
        <f>IF(OR(COUNTIF('Page 12 PC1YR'!AJ36:AM36,"x")&gt;0,COUNTIF('Page 12 PC1YR'!AJ36:AM36,"X")&gt;0),'Page 12 PC1YR'!DL36," ")</f>
        <v xml:space="preserve"> </v>
      </c>
      <c r="AS25" s="503"/>
      <c r="AT25" s="503"/>
      <c r="AU25" s="504"/>
      <c r="AV25" s="500" t="str">
        <f>IF(OR(COUNTIF('Page 12 PC1YR'!AN36:AQ36,"x")&gt;0,COUNTIF('Page 12 PC1YR'!AN36:AQ36,"X")&gt;0),'Page 12 PC1YR'!DL36," ")</f>
        <v xml:space="preserve"> </v>
      </c>
      <c r="AW25" s="503"/>
      <c r="AX25" s="503"/>
      <c r="AY25" s="504"/>
      <c r="AZ25" s="500" t="str">
        <f>IF(OR(COUNTIF('Page 12 PC1YR'!AR36:AU36,"x")&gt;0,COUNTIF('Page 12 PC1YR'!AR36:AU36,"X")&gt;0),'Page 12 PC1YR'!DL36," ")</f>
        <v xml:space="preserve"> </v>
      </c>
      <c r="BA25" s="503"/>
      <c r="BB25" s="503"/>
      <c r="BC25" s="504"/>
      <c r="BD25" s="500" t="str">
        <f>IF(OR(COUNTIF('Page 12 PC1YR'!AV36:AY36,"x")&gt;0,COUNTIF('Page 12 PC1YR'!AV36:AY36,"X")&gt;0),'Page 12 PC1YR'!DL36," ")</f>
        <v xml:space="preserve"> </v>
      </c>
      <c r="BE25" s="503"/>
      <c r="BF25" s="503"/>
      <c r="BG25" s="504"/>
      <c r="BH25" s="500" t="str">
        <f>IF(OR(COUNTIF('Page 12 PC1YR'!AZ36:BC36,"x")&gt;0,COUNTIF('Page 12 PC1YR'!AZ36:BC36,"X")&gt;0),'Page 12 PC1YR'!DL36," ")</f>
        <v xml:space="preserve"> </v>
      </c>
      <c r="BI25" s="503"/>
      <c r="BJ25" s="503"/>
      <c r="BK25" s="504"/>
      <c r="BL25" s="500" t="str">
        <f>IF(OR(COUNTIF('Page 12 PC1YR'!BD36:BG36,"x")&gt;0,COUNTIF('Page 12 PC1YR'!BD36:BG36,"X")&gt;0),'Page 12 PC1YR'!DL36," ")</f>
        <v xml:space="preserve"> </v>
      </c>
      <c r="BM25" s="503"/>
      <c r="BN25" s="503"/>
      <c r="BO25" s="504"/>
      <c r="BP25" s="478"/>
      <c r="BU25" s="26" t="str">
        <f t="shared" si="0"/>
        <v/>
      </c>
      <c r="BV25" s="26" t="str">
        <f t="shared" si="0"/>
        <v/>
      </c>
      <c r="BW25" s="26" t="str">
        <f t="shared" si="0"/>
        <v/>
      </c>
      <c r="BX25" s="26" t="str">
        <f t="shared" si="0"/>
        <v/>
      </c>
      <c r="BY25" s="26" t="str">
        <f t="shared" si="0"/>
        <v/>
      </c>
      <c r="BZ25" s="26" t="str">
        <f t="shared" si="0"/>
        <v/>
      </c>
      <c r="CA25" s="26" t="str">
        <f t="shared" si="0"/>
        <v/>
      </c>
      <c r="CB25" s="26" t="str">
        <f t="shared" si="0"/>
        <v/>
      </c>
      <c r="CC25" s="26" t="str">
        <f t="shared" si="0"/>
        <v/>
      </c>
      <c r="CD25" s="26" t="str">
        <f t="shared" si="0"/>
        <v/>
      </c>
      <c r="CE25" s="26" t="str">
        <f t="shared" si="0"/>
        <v/>
      </c>
      <c r="CF25" s="26" t="str">
        <f t="shared" si="0"/>
        <v/>
      </c>
      <c r="CG25" s="26" t="str">
        <f t="shared" si="0"/>
        <v/>
      </c>
      <c r="CH25" s="26" t="str">
        <f t="shared" si="0"/>
        <v/>
      </c>
      <c r="CI25" s="26" t="str">
        <f t="shared" si="0"/>
        <v/>
      </c>
      <c r="CJ25" s="26" t="str">
        <f t="shared" si="0"/>
        <v/>
      </c>
      <c r="CK25" s="26" t="str">
        <f t="shared" si="5"/>
        <v/>
      </c>
      <c r="CL25" s="26" t="str">
        <f t="shared" si="5"/>
        <v/>
      </c>
      <c r="CM25" s="26" t="str">
        <f t="shared" si="5"/>
        <v/>
      </c>
      <c r="CN25" s="26" t="str">
        <f t="shared" si="5"/>
        <v/>
      </c>
      <c r="CO25" s="26" t="str">
        <f t="shared" si="5"/>
        <v/>
      </c>
      <c r="CP25" s="26" t="str">
        <f t="shared" si="5"/>
        <v/>
      </c>
      <c r="CQ25" s="26" t="str">
        <f t="shared" si="5"/>
        <v/>
      </c>
      <c r="CR25" s="26" t="str">
        <f t="shared" si="5"/>
        <v/>
      </c>
      <c r="CS25" s="26" t="str">
        <f t="shared" si="5"/>
        <v/>
      </c>
      <c r="CT25" s="26" t="str">
        <f t="shared" si="5"/>
        <v/>
      </c>
      <c r="CU25" s="26" t="str">
        <f t="shared" si="5"/>
        <v/>
      </c>
      <c r="CV25" s="26" t="str">
        <f t="shared" si="5"/>
        <v/>
      </c>
      <c r="CW25" s="26" t="str">
        <f t="shared" si="5"/>
        <v/>
      </c>
      <c r="CX25" s="26" t="str">
        <f t="shared" si="5"/>
        <v/>
      </c>
      <c r="CY25" s="26" t="str">
        <f t="shared" si="5"/>
        <v/>
      </c>
      <c r="CZ25" s="26" t="str">
        <f t="shared" si="5"/>
        <v/>
      </c>
      <c r="DA25" s="26" t="str">
        <f t="shared" si="6"/>
        <v/>
      </c>
      <c r="DB25" s="26" t="str">
        <f t="shared" si="6"/>
        <v/>
      </c>
      <c r="DC25" s="26" t="str">
        <f t="shared" si="6"/>
        <v/>
      </c>
      <c r="DD25" s="26" t="str">
        <f t="shared" si="6"/>
        <v/>
      </c>
      <c r="DE25" s="26" t="str">
        <f t="shared" si="6"/>
        <v/>
      </c>
      <c r="DF25" s="26" t="str">
        <f t="shared" si="6"/>
        <v/>
      </c>
      <c r="DG25" s="26" t="str">
        <f t="shared" si="6"/>
        <v/>
      </c>
      <c r="DH25" s="26" t="str">
        <f t="shared" si="6"/>
        <v/>
      </c>
      <c r="DI25" s="26" t="str">
        <f t="shared" si="6"/>
        <v/>
      </c>
      <c r="DJ25" s="26" t="str">
        <f t="shared" si="6"/>
        <v/>
      </c>
      <c r="DK25" s="26" t="str">
        <f t="shared" si="6"/>
        <v/>
      </c>
      <c r="DL25" s="26" t="str">
        <f t="shared" si="6"/>
        <v/>
      </c>
      <c r="DM25" s="26" t="str">
        <f t="shared" si="6"/>
        <v/>
      </c>
      <c r="DN25" s="26" t="str">
        <f t="shared" si="6"/>
        <v/>
      </c>
      <c r="DO25" s="26" t="str">
        <f t="shared" si="6"/>
        <v/>
      </c>
      <c r="DP25" s="26" t="str">
        <f t="shared" si="6"/>
        <v/>
      </c>
      <c r="DQ25" s="26">
        <f t="shared" si="4"/>
        <v>0</v>
      </c>
    </row>
    <row r="26" spans="1:122" ht="14.6" x14ac:dyDescent="0.4">
      <c r="A26" s="451" t="s">
        <v>680</v>
      </c>
      <c r="B26" s="452"/>
      <c r="C26" s="452"/>
      <c r="D26" s="452"/>
      <c r="E26" s="453"/>
      <c r="F26" s="25">
        <f>IF(ISBLANK('Page 12 PC1YR'!F37)," ",'Page 13 PC1YR'!T26)</f>
        <v>0.05</v>
      </c>
      <c r="G26" s="25">
        <f>IF(ISBLANK('Page 12 PC1YR'!F37)," ",'Page 13 PC1YR'!X26)</f>
        <v>0.05</v>
      </c>
      <c r="H26" s="25">
        <f>IF(ISBLANK('Page 12 PC1YR'!F37)," ",'Page 13 PC1YR'!AB26)</f>
        <v>0.05</v>
      </c>
      <c r="I26" s="25">
        <f>IF(ISBLANK('Page 12 PC1YR'!F37)," ",'Page 13 PC1YR'!AF26)</f>
        <v>0.05</v>
      </c>
      <c r="J26" s="25">
        <f>IF(ISBLANK('Page 12 PC1YR'!F37)," ",'Page 13 PC1YR'!AJ26)</f>
        <v>0.05</v>
      </c>
      <c r="K26" s="25">
        <f>IF(ISBLANK('Page 12 PC1YR'!F37)," ",'Page 13 PC1YR'!AN26)</f>
        <v>0.05</v>
      </c>
      <c r="L26" s="25">
        <f>IF(ISBLANK('Page 12 PC1YR'!F37)," ",'Page 13 PC1YR'!AR26)</f>
        <v>0.05</v>
      </c>
      <c r="M26" s="25">
        <f>IF(ISBLANK('Page 12 PC1YR'!F37)," ",'Page 13 PC1YR'!AV26)</f>
        <v>0.05</v>
      </c>
      <c r="N26" s="25">
        <f>IF(ISBLANK('Page 12 PC1YR'!F37)," ",'Page 13 PC1YR'!AZ26)</f>
        <v>0.05</v>
      </c>
      <c r="O26" s="25">
        <f>IF(ISBLANK('Page 12 PC1YR'!F37)," ",'Page 13 PC1YR'!BD26)</f>
        <v>0.05</v>
      </c>
      <c r="P26" s="25">
        <f>IF(ISBLANK('Page 12 PC1YR'!F37)," ",'Page 13 PC1YR'!BH26)</f>
        <v>0.05</v>
      </c>
      <c r="Q26" s="25">
        <f>IF(ISBLANK('Page 12 PC1YR'!F37)," ",'Page 13 PC1YR'!BL26)</f>
        <v>0.05</v>
      </c>
      <c r="R26" s="214"/>
      <c r="S26" s="34"/>
      <c r="T26" s="500">
        <f>IF(OR(COUNTIF('Page 12 PC1YR'!L37:O37,"x")&gt;0,COUNTIF('Page 12 PC1YR'!L37:O37,"X")&gt;0),'Page 12 PC1YR'!DL37," ")</f>
        <v>0.05</v>
      </c>
      <c r="U26" s="501"/>
      <c r="V26" s="501"/>
      <c r="W26" s="502"/>
      <c r="X26" s="500">
        <f>IF(OR(COUNTIF('Page 12 PC1YR'!P37:S37,"x")&gt;0,COUNTIF('Page 12 PC1YR'!P37:S37,"X")&gt;0),'Page 12 PC1YR'!DL37," ")</f>
        <v>0.05</v>
      </c>
      <c r="Y26" s="503"/>
      <c r="Z26" s="503"/>
      <c r="AA26" s="504"/>
      <c r="AB26" s="500">
        <f>IF(OR(COUNTIF('Page 12 PC1YR'!T37:W37,"x")&gt;0,COUNTIF('Page 12 PC1YR'!T37:W37,"X")&gt;0),'Page 12 PC1YR'!DL37," ")</f>
        <v>0.05</v>
      </c>
      <c r="AC26" s="503"/>
      <c r="AD26" s="503"/>
      <c r="AE26" s="504"/>
      <c r="AF26" s="500">
        <f>IF(OR(COUNTIF('Page 12 PC1YR'!X37:AA37,"x")&gt;0,COUNTIF('Page 12 PC1YR'!X37:AA37,"X")&gt;0),'Page 12 PC1YR'!DL37," ")</f>
        <v>0.05</v>
      </c>
      <c r="AG26" s="503"/>
      <c r="AH26" s="503"/>
      <c r="AI26" s="504"/>
      <c r="AJ26" s="500">
        <f>IF(OR(COUNTIF('Page 12 PC1YR'!AB37:AE37,"x")&gt;0,COUNTIF('Page 12 PC1YR'!AB37:AE37,"X")&gt;0),'Page 12 PC1YR'!DL37," ")</f>
        <v>0.05</v>
      </c>
      <c r="AK26" s="503"/>
      <c r="AL26" s="503"/>
      <c r="AM26" s="504"/>
      <c r="AN26" s="500">
        <f>IF(OR(COUNTIF('Page 12 PC1YR'!AF37:AI37,"x")&gt;0,COUNTIF('Page 12 PC1YR'!AF37:AI37,"X")&gt;0),'Page 12 PC1YR'!DL37," ")</f>
        <v>0.05</v>
      </c>
      <c r="AO26" s="503"/>
      <c r="AP26" s="503"/>
      <c r="AQ26" s="504"/>
      <c r="AR26" s="500">
        <f>IF(OR(COUNTIF('Page 12 PC1YR'!AJ37:AM37,"x")&gt;0,COUNTIF('Page 12 PC1YR'!AJ37:AM37,"X")&gt;0),'Page 12 PC1YR'!DL37," ")</f>
        <v>0.05</v>
      </c>
      <c r="AS26" s="503"/>
      <c r="AT26" s="503"/>
      <c r="AU26" s="504"/>
      <c r="AV26" s="500">
        <f>IF(OR(COUNTIF('Page 12 PC1YR'!AN37:AQ37,"x")&gt;0,COUNTIF('Page 12 PC1YR'!AN37:AQ37,"X")&gt;0),'Page 12 PC1YR'!DL37," ")</f>
        <v>0.05</v>
      </c>
      <c r="AW26" s="503"/>
      <c r="AX26" s="503"/>
      <c r="AY26" s="504"/>
      <c r="AZ26" s="500">
        <f>IF(OR(COUNTIF('Page 12 PC1YR'!AR37:AU37,"x")&gt;0,COUNTIF('Page 12 PC1YR'!AR37:AU37,"X")&gt;0),'Page 12 PC1YR'!DL37," ")</f>
        <v>0.05</v>
      </c>
      <c r="BA26" s="503"/>
      <c r="BB26" s="503"/>
      <c r="BC26" s="504"/>
      <c r="BD26" s="500">
        <f>IF(OR(COUNTIF('Page 12 PC1YR'!AV37:AY37,"x")&gt;0,COUNTIF('Page 12 PC1YR'!AV37:AY37,"X")&gt;0),'Page 12 PC1YR'!DL37," ")</f>
        <v>0.05</v>
      </c>
      <c r="BE26" s="503"/>
      <c r="BF26" s="503"/>
      <c r="BG26" s="504"/>
      <c r="BH26" s="500">
        <f>IF(OR(COUNTIF('Page 12 PC1YR'!AZ37:BC37,"x")&gt;0,COUNTIF('Page 12 PC1YR'!AZ37:BC37,"X")&gt;0),'Page 12 PC1YR'!DL37," ")</f>
        <v>0.05</v>
      </c>
      <c r="BI26" s="503"/>
      <c r="BJ26" s="503"/>
      <c r="BK26" s="504"/>
      <c r="BL26" s="500">
        <f>IF(OR(COUNTIF('Page 12 PC1YR'!BD37:BG37,"x")&gt;0,COUNTIF('Page 12 PC1YR'!BD37:BG37,"X")&gt;0),'Page 12 PC1YR'!DL37," ")</f>
        <v>0.05</v>
      </c>
      <c r="BM26" s="503"/>
      <c r="BN26" s="503"/>
      <c r="BO26" s="504"/>
      <c r="BP26" s="478"/>
      <c r="BU26" s="26" t="str">
        <f t="shared" si="0"/>
        <v/>
      </c>
      <c r="BV26" s="26" t="str">
        <f t="shared" si="0"/>
        <v/>
      </c>
      <c r="BW26" s="26" t="str">
        <f t="shared" si="0"/>
        <v/>
      </c>
      <c r="BX26" s="26" t="str">
        <f t="shared" si="0"/>
        <v/>
      </c>
      <c r="BY26" s="26" t="str">
        <f t="shared" si="0"/>
        <v/>
      </c>
      <c r="BZ26" s="26" t="str">
        <f t="shared" si="0"/>
        <v/>
      </c>
      <c r="CA26" s="26" t="str">
        <f t="shared" si="0"/>
        <v/>
      </c>
      <c r="CB26" s="26" t="str">
        <f t="shared" si="0"/>
        <v/>
      </c>
      <c r="CC26" s="26" t="str">
        <f t="shared" si="0"/>
        <v/>
      </c>
      <c r="CD26" s="26" t="str">
        <f t="shared" si="0"/>
        <v/>
      </c>
      <c r="CE26" s="26" t="str">
        <f t="shared" si="0"/>
        <v/>
      </c>
      <c r="CF26" s="26" t="str">
        <f t="shared" si="0"/>
        <v/>
      </c>
      <c r="CG26" s="26" t="str">
        <f t="shared" si="0"/>
        <v/>
      </c>
      <c r="CH26" s="26" t="str">
        <f t="shared" si="0"/>
        <v/>
      </c>
      <c r="CI26" s="26" t="str">
        <f t="shared" si="0"/>
        <v/>
      </c>
      <c r="CJ26" s="26" t="str">
        <f t="shared" si="0"/>
        <v/>
      </c>
      <c r="CK26" s="26" t="str">
        <f t="shared" si="5"/>
        <v/>
      </c>
      <c r="CL26" s="26" t="str">
        <f t="shared" si="5"/>
        <v/>
      </c>
      <c r="CM26" s="26" t="str">
        <f t="shared" si="5"/>
        <v/>
      </c>
      <c r="CN26" s="26" t="str">
        <f t="shared" si="5"/>
        <v/>
      </c>
      <c r="CO26" s="26" t="str">
        <f t="shared" si="5"/>
        <v/>
      </c>
      <c r="CP26" s="26" t="str">
        <f t="shared" si="5"/>
        <v/>
      </c>
      <c r="CQ26" s="26" t="str">
        <f t="shared" si="5"/>
        <v/>
      </c>
      <c r="CR26" s="26" t="str">
        <f t="shared" si="5"/>
        <v/>
      </c>
      <c r="CS26" s="26" t="str">
        <f t="shared" si="5"/>
        <v/>
      </c>
      <c r="CT26" s="26" t="str">
        <f t="shared" si="5"/>
        <v/>
      </c>
      <c r="CU26" s="26" t="str">
        <f t="shared" si="5"/>
        <v/>
      </c>
      <c r="CV26" s="26" t="str">
        <f t="shared" si="5"/>
        <v/>
      </c>
      <c r="CW26" s="26" t="str">
        <f t="shared" si="5"/>
        <v/>
      </c>
      <c r="CX26" s="26" t="str">
        <f t="shared" si="5"/>
        <v/>
      </c>
      <c r="CY26" s="26" t="str">
        <f t="shared" si="5"/>
        <v/>
      </c>
      <c r="CZ26" s="26" t="str">
        <f t="shared" si="5"/>
        <v/>
      </c>
      <c r="DA26" s="26" t="str">
        <f t="shared" si="6"/>
        <v/>
      </c>
      <c r="DB26" s="26" t="str">
        <f t="shared" si="6"/>
        <v/>
      </c>
      <c r="DC26" s="26" t="str">
        <f t="shared" si="6"/>
        <v/>
      </c>
      <c r="DD26" s="26" t="str">
        <f t="shared" si="6"/>
        <v/>
      </c>
      <c r="DE26" s="26" t="str">
        <f t="shared" si="6"/>
        <v/>
      </c>
      <c r="DF26" s="26" t="str">
        <f t="shared" si="6"/>
        <v/>
      </c>
      <c r="DG26" s="26" t="str">
        <f t="shared" si="6"/>
        <v/>
      </c>
      <c r="DH26" s="26" t="str">
        <f t="shared" si="6"/>
        <v/>
      </c>
      <c r="DI26" s="26" t="str">
        <f t="shared" si="6"/>
        <v/>
      </c>
      <c r="DJ26" s="26" t="str">
        <f t="shared" si="6"/>
        <v/>
      </c>
      <c r="DK26" s="26" t="str">
        <f t="shared" si="6"/>
        <v/>
      </c>
      <c r="DL26" s="26" t="str">
        <f t="shared" si="6"/>
        <v/>
      </c>
      <c r="DM26" s="26" t="str">
        <f t="shared" si="6"/>
        <v/>
      </c>
      <c r="DN26" s="26" t="str">
        <f t="shared" si="6"/>
        <v/>
      </c>
      <c r="DO26" s="26" t="str">
        <f t="shared" si="6"/>
        <v/>
      </c>
      <c r="DP26" s="26" t="str">
        <f t="shared" si="6"/>
        <v/>
      </c>
      <c r="DQ26" s="26">
        <f t="shared" si="4"/>
        <v>0</v>
      </c>
    </row>
    <row r="27" spans="1:122" ht="14.6" x14ac:dyDescent="0.4">
      <c r="A27" s="451" t="s">
        <v>682</v>
      </c>
      <c r="B27" s="452"/>
      <c r="C27" s="452"/>
      <c r="D27" s="452"/>
      <c r="E27" s="453"/>
      <c r="F27" s="25" t="str">
        <f>IF(ISBLANK('Page 12 PC1YR'!F38)," ",'Page 13 PC1YR'!T27)</f>
        <v xml:space="preserve"> </v>
      </c>
      <c r="G27" s="25" t="str">
        <f>IF(ISBLANK('Page 12 PC1YR'!F38)," ",'Page 13 PC1YR'!X27)</f>
        <v xml:space="preserve"> </v>
      </c>
      <c r="H27" s="25" t="str">
        <f>IF(ISBLANK('Page 12 PC1YR'!F38)," ",'Page 13 PC1YR'!AB27)</f>
        <v xml:space="preserve"> </v>
      </c>
      <c r="I27" s="25" t="str">
        <f>IF(ISBLANK('Page 12 PC1YR'!F38)," ",'Page 13 PC1YR'!AF27)</f>
        <v xml:space="preserve"> </v>
      </c>
      <c r="J27" s="25" t="str">
        <f>IF(ISBLANK('Page 12 PC1YR'!F38)," ",'Page 13 PC1YR'!AJ27)</f>
        <v xml:space="preserve"> </v>
      </c>
      <c r="K27" s="25">
        <f>IF(ISBLANK('Page 12 PC1YR'!F38)," ",'Page 13 PC1YR'!AN27)</f>
        <v>0.2</v>
      </c>
      <c r="L27" s="25" t="str">
        <f>IF(ISBLANK('Page 12 PC1YR'!F38)," ",'Page 13 PC1YR'!AR27)</f>
        <v xml:space="preserve"> </v>
      </c>
      <c r="M27" s="25" t="str">
        <f>IF(ISBLANK('Page 12 PC1YR'!F38)," ",'Page 13 PC1YR'!AV27)</f>
        <v xml:space="preserve"> </v>
      </c>
      <c r="N27" s="25" t="str">
        <f>IF(ISBLANK('Page 12 PC1YR'!F38)," ",'Page 13 PC1YR'!AZ27)</f>
        <v xml:space="preserve"> </v>
      </c>
      <c r="O27" s="25" t="str">
        <f>IF(ISBLANK('Page 12 PC1YR'!F38)," ",'Page 13 PC1YR'!BD27)</f>
        <v xml:space="preserve"> </v>
      </c>
      <c r="P27" s="25" t="str">
        <f>IF(ISBLANK('Page 12 PC1YR'!F38)," ",'Page 13 PC1YR'!BH27)</f>
        <v xml:space="preserve"> </v>
      </c>
      <c r="Q27" s="25" t="str">
        <f>IF(ISBLANK('Page 12 PC1YR'!F38)," ",'Page 13 PC1YR'!BL27)</f>
        <v xml:space="preserve"> </v>
      </c>
      <c r="R27" s="214"/>
      <c r="S27" s="34"/>
      <c r="T27" s="500" t="str">
        <f>IF(OR(COUNTIF('Page 12 PC1YR'!L38:O38,"x")&gt;0,COUNTIF('Page 12 PC1YR'!L38:O38,"X")&gt;0),'Page 12 PC1YR'!DL38," ")</f>
        <v xml:space="preserve"> </v>
      </c>
      <c r="U27" s="501"/>
      <c r="V27" s="501"/>
      <c r="W27" s="502"/>
      <c r="X27" s="500" t="str">
        <f>IF(OR(COUNTIF('Page 12 PC1YR'!P38:S38,"x")&gt;0,COUNTIF('Page 12 PC1YR'!P38:S38,"X")&gt;0),'Page 12 PC1YR'!DL38," ")</f>
        <v xml:space="preserve"> </v>
      </c>
      <c r="Y27" s="503"/>
      <c r="Z27" s="503"/>
      <c r="AA27" s="504"/>
      <c r="AB27" s="500" t="str">
        <f>IF(OR(COUNTIF('Page 12 PC1YR'!T38:W38,"x")&gt;0,COUNTIF('Page 12 PC1YR'!T38:W38,"X")&gt;0),'Page 12 PC1YR'!DL38," ")</f>
        <v xml:space="preserve"> </v>
      </c>
      <c r="AC27" s="503"/>
      <c r="AD27" s="503"/>
      <c r="AE27" s="504"/>
      <c r="AF27" s="500" t="str">
        <f>IF(OR(COUNTIF('Page 12 PC1YR'!X38:AA38,"x")&gt;0,COUNTIF('Page 12 PC1YR'!X38:AA38,"X")&gt;0),'Page 12 PC1YR'!DL38," ")</f>
        <v xml:space="preserve"> </v>
      </c>
      <c r="AG27" s="503"/>
      <c r="AH27" s="503"/>
      <c r="AI27" s="504"/>
      <c r="AJ27" s="500" t="str">
        <f>IF(OR(COUNTIF('Page 12 PC1YR'!AB38:AE38,"x")&gt;0,COUNTIF('Page 12 PC1YR'!AB38:AE38,"X")&gt;0),'Page 12 PC1YR'!DL38," ")</f>
        <v xml:space="preserve"> </v>
      </c>
      <c r="AK27" s="503"/>
      <c r="AL27" s="503"/>
      <c r="AM27" s="504"/>
      <c r="AN27" s="500">
        <f>IF(OR(COUNTIF('Page 12 PC1YR'!AF38:AI38,"x")&gt;0,COUNTIF('Page 12 PC1YR'!AF38:AI38,"X")&gt;0),'Page 12 PC1YR'!DL38," ")</f>
        <v>0.2</v>
      </c>
      <c r="AO27" s="503"/>
      <c r="AP27" s="503"/>
      <c r="AQ27" s="504"/>
      <c r="AR27" s="500" t="str">
        <f>IF(OR(COUNTIF('Page 12 PC1YR'!AJ38:AM38,"x")&gt;0,COUNTIF('Page 12 PC1YR'!AJ38:AM38,"X")&gt;0),'Page 12 PC1YR'!DL38," ")</f>
        <v xml:space="preserve"> </v>
      </c>
      <c r="AS27" s="503"/>
      <c r="AT27" s="503"/>
      <c r="AU27" s="504"/>
      <c r="AV27" s="500" t="str">
        <f>IF(OR(COUNTIF('Page 12 PC1YR'!AN38:AQ38,"x")&gt;0,COUNTIF('Page 12 PC1YR'!AN38:AQ38,"X")&gt;0),'Page 12 PC1YR'!DL38," ")</f>
        <v xml:space="preserve"> </v>
      </c>
      <c r="AW27" s="503"/>
      <c r="AX27" s="503"/>
      <c r="AY27" s="504"/>
      <c r="AZ27" s="500" t="str">
        <f>IF(OR(COUNTIF('Page 12 PC1YR'!AR38:AU38,"x")&gt;0,COUNTIF('Page 12 PC1YR'!AR38:AU38,"X")&gt;0),'Page 12 PC1YR'!DL38," ")</f>
        <v xml:space="preserve"> </v>
      </c>
      <c r="BA27" s="503"/>
      <c r="BB27" s="503"/>
      <c r="BC27" s="504"/>
      <c r="BD27" s="500" t="str">
        <f>IF(OR(COUNTIF('Page 12 PC1YR'!AV38:AY38,"x")&gt;0,COUNTIF('Page 12 PC1YR'!AV38:AY38,"X")&gt;0),'Page 12 PC1YR'!DL38," ")</f>
        <v xml:space="preserve"> </v>
      </c>
      <c r="BE27" s="503"/>
      <c r="BF27" s="503"/>
      <c r="BG27" s="504"/>
      <c r="BH27" s="500" t="str">
        <f>IF(OR(COUNTIF('Page 12 PC1YR'!AZ38:BC38,"x")&gt;0,COUNTIF('Page 12 PC1YR'!AZ38:BC38,"X")&gt;0),'Page 12 PC1YR'!DL38," ")</f>
        <v xml:space="preserve"> </v>
      </c>
      <c r="BI27" s="503"/>
      <c r="BJ27" s="503"/>
      <c r="BK27" s="504"/>
      <c r="BL27" s="500" t="str">
        <f>IF(OR(COUNTIF('Page 12 PC1YR'!BD38:BG38,"x")&gt;0,COUNTIF('Page 12 PC1YR'!BD38:BG38,"X")&gt;0),'Page 12 PC1YR'!DL38," ")</f>
        <v xml:space="preserve"> </v>
      </c>
      <c r="BM27" s="503"/>
      <c r="BN27" s="503"/>
      <c r="BO27" s="504"/>
      <c r="BP27" s="478"/>
      <c r="BU27" s="26" t="str">
        <f t="shared" si="0"/>
        <v/>
      </c>
      <c r="BV27" s="26" t="str">
        <f t="shared" si="0"/>
        <v/>
      </c>
      <c r="BW27" s="26" t="str">
        <f t="shared" si="0"/>
        <v/>
      </c>
      <c r="BX27" s="26" t="str">
        <f t="shared" si="0"/>
        <v/>
      </c>
      <c r="BY27" s="26" t="str">
        <f t="shared" si="0"/>
        <v/>
      </c>
      <c r="BZ27" s="26" t="str">
        <f t="shared" si="0"/>
        <v/>
      </c>
      <c r="CA27" s="26" t="str">
        <f t="shared" si="0"/>
        <v/>
      </c>
      <c r="CB27" s="26" t="str">
        <f t="shared" si="0"/>
        <v/>
      </c>
      <c r="CC27" s="26" t="str">
        <f t="shared" si="0"/>
        <v/>
      </c>
      <c r="CD27" s="26" t="str">
        <f t="shared" si="0"/>
        <v/>
      </c>
      <c r="CE27" s="26" t="str">
        <f t="shared" si="0"/>
        <v/>
      </c>
      <c r="CF27" s="26" t="str">
        <f t="shared" si="0"/>
        <v/>
      </c>
      <c r="CG27" s="26" t="str">
        <f t="shared" si="0"/>
        <v/>
      </c>
      <c r="CH27" s="26" t="str">
        <f t="shared" si="0"/>
        <v/>
      </c>
      <c r="CI27" s="26" t="str">
        <f t="shared" si="0"/>
        <v/>
      </c>
      <c r="CJ27" s="26" t="str">
        <f t="shared" si="0"/>
        <v/>
      </c>
      <c r="CK27" s="26" t="str">
        <f t="shared" si="5"/>
        <v/>
      </c>
      <c r="CL27" s="26" t="str">
        <f t="shared" si="5"/>
        <v/>
      </c>
      <c r="CM27" s="26" t="str">
        <f t="shared" si="5"/>
        <v/>
      </c>
      <c r="CN27" s="26" t="str">
        <f t="shared" si="5"/>
        <v/>
      </c>
      <c r="CO27" s="26" t="str">
        <f t="shared" si="5"/>
        <v/>
      </c>
      <c r="CP27" s="26" t="str">
        <f t="shared" si="5"/>
        <v/>
      </c>
      <c r="CQ27" s="26" t="str">
        <f t="shared" si="5"/>
        <v/>
      </c>
      <c r="CR27" s="26" t="str">
        <f t="shared" si="5"/>
        <v/>
      </c>
      <c r="CS27" s="26" t="str">
        <f t="shared" si="5"/>
        <v/>
      </c>
      <c r="CT27" s="26" t="str">
        <f t="shared" si="5"/>
        <v/>
      </c>
      <c r="CU27" s="26" t="str">
        <f t="shared" si="5"/>
        <v/>
      </c>
      <c r="CV27" s="26" t="str">
        <f t="shared" si="5"/>
        <v/>
      </c>
      <c r="CW27" s="26" t="str">
        <f t="shared" si="5"/>
        <v/>
      </c>
      <c r="CX27" s="26" t="str">
        <f t="shared" si="5"/>
        <v/>
      </c>
      <c r="CY27" s="26" t="str">
        <f t="shared" si="5"/>
        <v/>
      </c>
      <c r="CZ27" s="26" t="str">
        <f t="shared" si="5"/>
        <v/>
      </c>
      <c r="DA27" s="26" t="str">
        <f t="shared" si="6"/>
        <v/>
      </c>
      <c r="DB27" s="26" t="str">
        <f t="shared" si="6"/>
        <v/>
      </c>
      <c r="DC27" s="26" t="str">
        <f t="shared" si="6"/>
        <v/>
      </c>
      <c r="DD27" s="26" t="str">
        <f t="shared" si="6"/>
        <v/>
      </c>
      <c r="DE27" s="26" t="str">
        <f t="shared" si="6"/>
        <v/>
      </c>
      <c r="DF27" s="26" t="str">
        <f t="shared" si="6"/>
        <v/>
      </c>
      <c r="DG27" s="26" t="str">
        <f t="shared" si="6"/>
        <v/>
      </c>
      <c r="DH27" s="26" t="str">
        <f t="shared" si="6"/>
        <v/>
      </c>
      <c r="DI27" s="26" t="str">
        <f t="shared" si="6"/>
        <v/>
      </c>
      <c r="DJ27" s="26" t="str">
        <f t="shared" si="6"/>
        <v/>
      </c>
      <c r="DK27" s="26" t="str">
        <f t="shared" si="6"/>
        <v/>
      </c>
      <c r="DL27" s="26" t="str">
        <f t="shared" si="6"/>
        <v/>
      </c>
      <c r="DM27" s="26" t="str">
        <f t="shared" si="6"/>
        <v/>
      </c>
      <c r="DN27" s="26" t="str">
        <f t="shared" si="6"/>
        <v/>
      </c>
      <c r="DO27" s="26" t="str">
        <f t="shared" si="6"/>
        <v/>
      </c>
      <c r="DP27" s="26" t="str">
        <f t="shared" si="6"/>
        <v/>
      </c>
      <c r="DQ27" s="26">
        <f t="shared" si="4"/>
        <v>0</v>
      </c>
    </row>
    <row r="28" spans="1:122" ht="14.6" x14ac:dyDescent="0.4">
      <c r="A28" s="451" t="s">
        <v>683</v>
      </c>
      <c r="B28" s="452"/>
      <c r="C28" s="452"/>
      <c r="D28" s="452"/>
      <c r="E28" s="453"/>
      <c r="F28" s="25" t="str">
        <f>IF(ISBLANK('Page 12 PC1YR'!F39)," ",'Page 13 PC1YR'!T28)</f>
        <v xml:space="preserve"> </v>
      </c>
      <c r="G28" s="25" t="str">
        <f>IF(ISBLANK('Page 12 PC1YR'!F39)," ",'Page 13 PC1YR'!X28)</f>
        <v xml:space="preserve"> </v>
      </c>
      <c r="H28" s="25" t="str">
        <f>IF(ISBLANK('Page 12 PC1YR'!F39)," ",'Page 13 PC1YR'!AB28)</f>
        <v xml:space="preserve"> </v>
      </c>
      <c r="I28" s="25" t="str">
        <f>IF(ISBLANK('Page 12 PC1YR'!F39)," ",'Page 13 PC1YR'!AF28)</f>
        <v xml:space="preserve"> </v>
      </c>
      <c r="J28" s="25" t="str">
        <f>IF(ISBLANK('Page 12 PC1YR'!F39)," ",'Page 13 PC1YR'!AJ28)</f>
        <v xml:space="preserve"> </v>
      </c>
      <c r="K28" s="25" t="str">
        <f>IF(ISBLANK('Page 12 PC1YR'!F39)," ",'Page 13 PC1YR'!AN28)</f>
        <v xml:space="preserve"> </v>
      </c>
      <c r="L28" s="25">
        <f>IF(ISBLANK('Page 12 PC1YR'!F39)," ",'Page 13 PC1YR'!AR28)</f>
        <v>0.2</v>
      </c>
      <c r="M28" s="25" t="str">
        <f>IF(ISBLANK('Page 12 PC1YR'!F39)," ",'Page 13 PC1YR'!AV28)</f>
        <v xml:space="preserve"> </v>
      </c>
      <c r="N28" s="25" t="str">
        <f>IF(ISBLANK('Page 12 PC1YR'!F39)," ",'Page 13 PC1YR'!AZ28)</f>
        <v xml:space="preserve"> </v>
      </c>
      <c r="O28" s="25" t="str">
        <f>IF(ISBLANK('Page 12 PC1YR'!F39)," ",'Page 13 PC1YR'!BD28)</f>
        <v xml:space="preserve"> </v>
      </c>
      <c r="P28" s="25" t="str">
        <f>IF(ISBLANK('Page 12 PC1YR'!F39)," ",'Page 13 PC1YR'!BH28)</f>
        <v xml:space="preserve"> </v>
      </c>
      <c r="Q28" s="25" t="str">
        <f>IF(ISBLANK('Page 12 PC1YR'!F393)," ",'Page 13 PC1YR'!BL28)</f>
        <v xml:space="preserve"> </v>
      </c>
      <c r="R28" s="214"/>
      <c r="S28" s="34"/>
      <c r="T28" s="500" t="str">
        <f>IF(OR(COUNTIF('Page 12 PC1YR'!L39:O39,"x")&gt;0,COUNTIF('Page 12 PC1YR'!L39:O39,"X")&gt;0),'Page 12 PC1YR'!DL39," ")</f>
        <v xml:space="preserve"> </v>
      </c>
      <c r="U28" s="501"/>
      <c r="V28" s="501"/>
      <c r="W28" s="502"/>
      <c r="X28" s="500" t="str">
        <f>IF(OR(COUNTIF('Page 12 PC1YR'!P39:S39,"x")&gt;0,COUNTIF('Page 12 PC1YR'!P39:S39,"X")&gt;0),'Page 12 PC1YR'!DL39," ")</f>
        <v xml:space="preserve"> </v>
      </c>
      <c r="Y28" s="503"/>
      <c r="Z28" s="503"/>
      <c r="AA28" s="504"/>
      <c r="AB28" s="500" t="str">
        <f>IF(OR(COUNTIF('Page 12 PC1YR'!T39:W39,"x")&gt;0,COUNTIF('Page 12 PC1YR'!T39:W39,"X")&gt;0),'Page 12 PC1YR'!DL39," ")</f>
        <v xml:space="preserve"> </v>
      </c>
      <c r="AC28" s="503"/>
      <c r="AD28" s="503"/>
      <c r="AE28" s="504"/>
      <c r="AF28" s="500" t="str">
        <f>IF(OR(COUNTIF('Page 12 PC1YR'!X39:AA39,"x")&gt;0,COUNTIF('Page 12 PC1YR'!X39:AA39,"X")&gt;0),'Page 12 PC1YR'!DL39," ")</f>
        <v xml:space="preserve"> </v>
      </c>
      <c r="AG28" s="503"/>
      <c r="AH28" s="503"/>
      <c r="AI28" s="504"/>
      <c r="AJ28" s="500" t="str">
        <f>IF(OR(COUNTIF('Page 12 PC1YR'!AB39:AE39,"x")&gt;0,COUNTIF('Page 12 PC1YR'!AB39:AE39,"X")&gt;0),'Page 12 PC1YR'!DL39," ")</f>
        <v xml:space="preserve"> </v>
      </c>
      <c r="AK28" s="503"/>
      <c r="AL28" s="503"/>
      <c r="AM28" s="504"/>
      <c r="AN28" s="500" t="str">
        <f>IF(OR(COUNTIF('Page 12 PC1YR'!AF39:AI39,"x")&gt;0,COUNTIF('Page 12 PC1YR'!AF39:AI39,"X")&gt;0),'Page 12 PC1YR'!DL39," ")</f>
        <v xml:space="preserve"> </v>
      </c>
      <c r="AO28" s="503"/>
      <c r="AP28" s="503"/>
      <c r="AQ28" s="504"/>
      <c r="AR28" s="500">
        <f>IF(OR(COUNTIF('Page 12 PC1YR'!AJ39:AM39,"x")&gt;0,COUNTIF('Page 12 PC1YR'!AJ39:AM39,"X")&gt;0),'Page 12 PC1YR'!DL39," ")</f>
        <v>0.2</v>
      </c>
      <c r="AS28" s="503"/>
      <c r="AT28" s="503"/>
      <c r="AU28" s="504"/>
      <c r="AV28" s="500" t="str">
        <f>IF(OR(COUNTIF('Page 12 PC1YR'!AN39:AQ39,"x")&gt;0,COUNTIF('Page 12 PC1YR'!AN39:AQ39,"X")&gt;0),'Page 12 PC1YR'!DL39," ")</f>
        <v xml:space="preserve"> </v>
      </c>
      <c r="AW28" s="503"/>
      <c r="AX28" s="503"/>
      <c r="AY28" s="504"/>
      <c r="AZ28" s="500" t="str">
        <f>IF(OR(COUNTIF('Page 12 PC1YR'!AR39:AU39,"x")&gt;0,COUNTIF('Page 12 PC1YR'!AR39:AU39,"X")&gt;0),'Page 12 PC1YR'!DL39," ")</f>
        <v xml:space="preserve"> </v>
      </c>
      <c r="BA28" s="503"/>
      <c r="BB28" s="503"/>
      <c r="BC28" s="504"/>
      <c r="BD28" s="500" t="str">
        <f>IF(OR(COUNTIF('Page 12 PC1YR'!AV39:AY39,"x")&gt;0,COUNTIF('Page 12 PC1YR'!AV39:AY39,"X")&gt;0),'Page 12 PC1YR'!DL39," ")</f>
        <v xml:space="preserve"> </v>
      </c>
      <c r="BE28" s="503"/>
      <c r="BF28" s="503"/>
      <c r="BG28" s="504"/>
      <c r="BH28" s="500" t="str">
        <f>IF(OR(COUNTIF('Page 12 PC1YR'!AZ39:BC39,"x")&gt;0,COUNTIF('Page 12 PC1YR'!AZ39:BC39,"X")&gt;0),'Page 12 PC1YR'!DL39," ")</f>
        <v xml:space="preserve"> </v>
      </c>
      <c r="BI28" s="503"/>
      <c r="BJ28" s="503"/>
      <c r="BK28" s="504"/>
      <c r="BL28" s="500" t="str">
        <f>IF(OR(COUNTIF('Page 12 PC1YR'!BD39:BG39,"x")&gt;0,COUNTIF('Page 12 PC1YR'!BD39:BG39,"X")&gt;0),'Page 12 PC1YR'!DL39," ")</f>
        <v xml:space="preserve"> </v>
      </c>
      <c r="BM28" s="503"/>
      <c r="BN28" s="503"/>
      <c r="BO28" s="504"/>
      <c r="BP28" s="478"/>
      <c r="BU28" s="26" t="str">
        <f t="shared" si="0"/>
        <v/>
      </c>
      <c r="BV28" s="26" t="str">
        <f t="shared" si="0"/>
        <v/>
      </c>
      <c r="BW28" s="26" t="str">
        <f t="shared" si="0"/>
        <v/>
      </c>
      <c r="BX28" s="26" t="str">
        <f t="shared" si="0"/>
        <v/>
      </c>
      <c r="BY28" s="26" t="str">
        <f t="shared" si="0"/>
        <v/>
      </c>
      <c r="BZ28" s="26" t="str">
        <f t="shared" si="0"/>
        <v/>
      </c>
      <c r="CA28" s="26" t="str">
        <f t="shared" si="0"/>
        <v/>
      </c>
      <c r="CB28" s="26" t="str">
        <f t="shared" si="0"/>
        <v/>
      </c>
      <c r="CC28" s="26" t="str">
        <f t="shared" si="0"/>
        <v/>
      </c>
      <c r="CD28" s="26" t="str">
        <f t="shared" si="0"/>
        <v/>
      </c>
      <c r="CE28" s="26" t="str">
        <f t="shared" si="0"/>
        <v/>
      </c>
      <c r="CF28" s="26" t="str">
        <f t="shared" si="0"/>
        <v/>
      </c>
      <c r="CG28" s="26" t="str">
        <f t="shared" si="0"/>
        <v/>
      </c>
      <c r="CH28" s="26" t="str">
        <f t="shared" si="0"/>
        <v/>
      </c>
      <c r="CI28" s="26" t="str">
        <f t="shared" si="0"/>
        <v/>
      </c>
      <c r="CJ28" s="26" t="str">
        <f t="shared" si="0"/>
        <v/>
      </c>
      <c r="CK28" s="26" t="str">
        <f t="shared" si="5"/>
        <v/>
      </c>
      <c r="CL28" s="26" t="str">
        <f t="shared" si="5"/>
        <v/>
      </c>
      <c r="CM28" s="26" t="str">
        <f t="shared" si="5"/>
        <v/>
      </c>
      <c r="CN28" s="26" t="str">
        <f t="shared" si="5"/>
        <v/>
      </c>
      <c r="CO28" s="26" t="str">
        <f t="shared" si="5"/>
        <v/>
      </c>
      <c r="CP28" s="26" t="str">
        <f t="shared" si="5"/>
        <v/>
      </c>
      <c r="CQ28" s="26" t="str">
        <f t="shared" si="5"/>
        <v/>
      </c>
      <c r="CR28" s="26" t="str">
        <f t="shared" si="5"/>
        <v/>
      </c>
      <c r="CS28" s="26" t="str">
        <f t="shared" si="5"/>
        <v/>
      </c>
      <c r="CT28" s="26" t="str">
        <f t="shared" si="5"/>
        <v/>
      </c>
      <c r="CU28" s="26" t="str">
        <f t="shared" si="5"/>
        <v/>
      </c>
      <c r="CV28" s="26" t="str">
        <f t="shared" si="5"/>
        <v/>
      </c>
      <c r="CW28" s="26" t="str">
        <f t="shared" si="5"/>
        <v/>
      </c>
      <c r="CX28" s="26" t="str">
        <f t="shared" si="5"/>
        <v/>
      </c>
      <c r="CY28" s="26" t="str">
        <f t="shared" si="5"/>
        <v/>
      </c>
      <c r="CZ28" s="26" t="str">
        <f t="shared" si="5"/>
        <v/>
      </c>
      <c r="DA28" s="26" t="str">
        <f t="shared" si="6"/>
        <v/>
      </c>
      <c r="DB28" s="26" t="str">
        <f t="shared" si="6"/>
        <v/>
      </c>
      <c r="DC28" s="26" t="str">
        <f t="shared" si="6"/>
        <v/>
      </c>
      <c r="DD28" s="26" t="str">
        <f t="shared" si="6"/>
        <v/>
      </c>
      <c r="DE28" s="26" t="str">
        <f t="shared" si="6"/>
        <v/>
      </c>
      <c r="DF28" s="26" t="str">
        <f t="shared" si="6"/>
        <v/>
      </c>
      <c r="DG28" s="26" t="str">
        <f t="shared" si="6"/>
        <v/>
      </c>
      <c r="DH28" s="26" t="str">
        <f t="shared" si="6"/>
        <v/>
      </c>
      <c r="DI28" s="26" t="str">
        <f t="shared" si="6"/>
        <v/>
      </c>
      <c r="DJ28" s="26" t="str">
        <f t="shared" si="6"/>
        <v/>
      </c>
      <c r="DK28" s="26" t="str">
        <f t="shared" si="6"/>
        <v/>
      </c>
      <c r="DL28" s="26" t="str">
        <f t="shared" si="6"/>
        <v/>
      </c>
      <c r="DM28" s="26" t="str">
        <f t="shared" si="6"/>
        <v/>
      </c>
      <c r="DN28" s="26" t="str">
        <f t="shared" si="6"/>
        <v/>
      </c>
      <c r="DO28" s="26" t="str">
        <f t="shared" si="6"/>
        <v/>
      </c>
      <c r="DP28" s="26" t="str">
        <f t="shared" si="6"/>
        <v/>
      </c>
      <c r="DQ28" s="26">
        <f t="shared" si="4"/>
        <v>0</v>
      </c>
    </row>
    <row r="29" spans="1:122" ht="14.6" x14ac:dyDescent="0.4">
      <c r="A29" s="451" t="str">
        <f>IF(ISBLANK('Page 12 PC1YR'!A41)," ",('Page 12 PC1YR'!A41))</f>
        <v>PP after books close</v>
      </c>
      <c r="B29" s="452"/>
      <c r="C29" s="452"/>
      <c r="D29" s="452"/>
      <c r="E29" s="453"/>
      <c r="F29" s="25" t="str">
        <f>IF(ISBLANK('Page 12 PC1YR'!F41)," ",'Page 13 PC1YR'!T29)</f>
        <v xml:space="preserve"> </v>
      </c>
      <c r="G29" s="25" t="str">
        <f>IF(ISBLANK('Page 12 PC1YR'!F41)," ",'Page 13 PC1YR'!X29)</f>
        <v xml:space="preserve"> </v>
      </c>
      <c r="H29" s="25" t="str">
        <f>IF(ISBLANK('Page 12 PC1YR'!F41)," ",'Page 13 PC1YR'!AB29)</f>
        <v xml:space="preserve"> </v>
      </c>
      <c r="I29" s="25" t="str">
        <f>IF(ISBLANK('Page 12 PC1YR'!F41)," ",'Page 13 PC1YR'!AF29)</f>
        <v xml:space="preserve"> </v>
      </c>
      <c r="J29" s="25" t="str">
        <f>IF(ISBLANK('Page 12 PC1YR'!F41)," ",'Page 13 PC1YR'!AJ29)</f>
        <v xml:space="preserve"> </v>
      </c>
      <c r="K29" s="25" t="str">
        <f>IF(ISBLANK('Page 12 PC1YR'!F41)," ",'Page 13 PC1YR'!AN29)</f>
        <v xml:space="preserve"> </v>
      </c>
      <c r="L29" s="25" t="str">
        <f>IF(ISBLANK('Page 12 PC1YR'!F41)," ",'Page 13 PC1YR'!AR29)</f>
        <v xml:space="preserve"> </v>
      </c>
      <c r="M29" s="25">
        <f>IF(ISBLANK('Page 12 PC1YR'!F41)," ",'Page 13 PC1YR'!AV29)</f>
        <v>0.6</v>
      </c>
      <c r="N29" s="25">
        <f>IF(ISBLANK('Page 12 PC1YR'!F41)," ",'Page 13 PC1YR'!AZ29)</f>
        <v>0.6</v>
      </c>
      <c r="O29" s="25">
        <f>IF(ISBLANK('Page 12 PC1YR'!F41)," ",'Page 13 PC1YR'!BD29)</f>
        <v>0.6</v>
      </c>
      <c r="P29" s="25">
        <f>IF(ISBLANK('Page 12 PC1YR'!F41)," ",'Page 13 PC1YR'!BH29)</f>
        <v>0.6</v>
      </c>
      <c r="Q29" s="25">
        <f>IF(ISBLANK('Page 12 PC1YR'!F41)," ",'Page 13 PC1YR'!BL29)</f>
        <v>0.6</v>
      </c>
      <c r="R29" s="214"/>
      <c r="S29" s="34"/>
      <c r="T29" s="500" t="str">
        <f>IF(OR(COUNTIF('Page 12 PC1YR'!L41:O41,"x")&gt;0,COUNTIF('Page 12 PC1YR'!L41:O41,"X")&gt;0),'Page 12 PC1YR'!DL41," ")</f>
        <v xml:space="preserve"> </v>
      </c>
      <c r="U29" s="501"/>
      <c r="V29" s="501"/>
      <c r="W29" s="502"/>
      <c r="X29" s="500" t="str">
        <f>IF(OR(COUNTIF('Page 12 PC1YR'!P41:S41,"x")&gt;0,COUNTIF('Page 12 PC1YR'!P41:S41,"X")&gt;0),'Page 12 PC1YR'!DL41," ")</f>
        <v xml:space="preserve"> </v>
      </c>
      <c r="Y29" s="503"/>
      <c r="Z29" s="503"/>
      <c r="AA29" s="504"/>
      <c r="AB29" s="500" t="str">
        <f>IF(OR(COUNTIF('Page 12 PC1YR'!T41:W41,"x")&gt;0,COUNTIF('Page 12 PC1YR'!T41:W41,"X")&gt;0),'Page 12 PC1YR'!DL41," ")</f>
        <v xml:space="preserve"> </v>
      </c>
      <c r="AC29" s="503"/>
      <c r="AD29" s="503"/>
      <c r="AE29" s="504"/>
      <c r="AF29" s="500" t="str">
        <f>IF(OR(COUNTIF('Page 12 PC1YR'!X41:AA41,"x")&gt;0,COUNTIF('Page 12 PC1YR'!X41:AA41,"X")&gt;0),'Page 12 PC1YR'!DL41," ")</f>
        <v xml:space="preserve"> </v>
      </c>
      <c r="AG29" s="503"/>
      <c r="AH29" s="503"/>
      <c r="AI29" s="504"/>
      <c r="AJ29" s="500" t="str">
        <f>IF(OR(COUNTIF('Page 12 PC1YR'!AB41:AE41,"x")&gt;0,COUNTIF('Page 12 PC1YR'!AB41:AE41,"X")&gt;0),'Page 12 PC1YR'!DL41," ")</f>
        <v xml:space="preserve"> </v>
      </c>
      <c r="AK29" s="503"/>
      <c r="AL29" s="503"/>
      <c r="AM29" s="504"/>
      <c r="AN29" s="500" t="str">
        <f>IF(OR(COUNTIF('Page 12 PC1YR'!AF41:AI41,"x")&gt;0,COUNTIF('Page 12 PC1YR'!AF41:AI41,"X")&gt;0),'Page 12 PC1YR'!DL41," ")</f>
        <v xml:space="preserve"> </v>
      </c>
      <c r="AO29" s="503"/>
      <c r="AP29" s="503"/>
      <c r="AQ29" s="504"/>
      <c r="AR29" s="500" t="str">
        <f>IF(OR(COUNTIF('Page 12 PC1YR'!AJ41:AM41,"x")&gt;0,COUNTIF('Page 12 PC1YR'!AJ41:AM41,"X")&gt;0),'Page 12 PC1YR'!DL41," ")</f>
        <v xml:space="preserve"> </v>
      </c>
      <c r="AS29" s="503"/>
      <c r="AT29" s="503"/>
      <c r="AU29" s="504"/>
      <c r="AV29" s="500">
        <f>IF(OR(COUNTIF('Page 12 PC1YR'!AN41:AQ41,"x")&gt;0,COUNTIF('Page 12 PC1YR'!AN41:AQ41,"X")&gt;0),'Page 12 PC1YR'!DL41," ")</f>
        <v>0.6</v>
      </c>
      <c r="AW29" s="503"/>
      <c r="AX29" s="503"/>
      <c r="AY29" s="504"/>
      <c r="AZ29" s="500">
        <f>IF(OR(COUNTIF('Page 12 PC1YR'!AR41:AU41,"x")&gt;0,COUNTIF('Page 12 PC1YR'!AR41:AU41,"X")&gt;0),'Page 12 PC1YR'!DL41," ")</f>
        <v>0.6</v>
      </c>
      <c r="BA29" s="503"/>
      <c r="BB29" s="503"/>
      <c r="BC29" s="504"/>
      <c r="BD29" s="500">
        <f>IF(OR(COUNTIF('Page 12 PC1YR'!AV41:AY41,"x")&gt;0,COUNTIF('Page 12 PC1YR'!AV41:AY41,"X")&gt;0),'Page 12 PC1YR'!DL41," ")</f>
        <v>0.6</v>
      </c>
      <c r="BE29" s="503"/>
      <c r="BF29" s="503"/>
      <c r="BG29" s="504"/>
      <c r="BH29" s="500">
        <f>IF(OR(COUNTIF('Page 12 PC1YR'!AZ41:BC41,"x")&gt;0,COUNTIF('Page 12 PC1YR'!AZ41:BC41,"X")&gt;0),'Page 12 PC1YR'!DL41," ")</f>
        <v>0.6</v>
      </c>
      <c r="BI29" s="503"/>
      <c r="BJ29" s="503"/>
      <c r="BK29" s="504"/>
      <c r="BL29" s="500">
        <f>IF(OR(COUNTIF('Page 12 PC1YR'!BD41:BG41,"x")&gt;0,COUNTIF('Page 12 PC1YR'!BD41:BG41,"X")&gt;0),'Page 12 PC1YR'!DL41," ")</f>
        <v>0.6</v>
      </c>
      <c r="BM29" s="503"/>
      <c r="BN29" s="503"/>
      <c r="BO29" s="504"/>
      <c r="BP29" s="478"/>
      <c r="BU29" s="26" t="str">
        <f t="shared" si="0"/>
        <v/>
      </c>
      <c r="BV29" s="26" t="str">
        <f t="shared" si="0"/>
        <v/>
      </c>
      <c r="BW29" s="26" t="str">
        <f t="shared" si="0"/>
        <v/>
      </c>
      <c r="BX29" s="26" t="str">
        <f t="shared" si="0"/>
        <v/>
      </c>
      <c r="BY29" s="26" t="str">
        <f t="shared" si="0"/>
        <v/>
      </c>
      <c r="BZ29" s="26" t="str">
        <f t="shared" si="0"/>
        <v/>
      </c>
      <c r="CA29" s="26" t="str">
        <f t="shared" si="0"/>
        <v/>
      </c>
      <c r="CB29" s="26" t="str">
        <f t="shared" si="0"/>
        <v/>
      </c>
      <c r="CC29" s="26" t="str">
        <f t="shared" si="0"/>
        <v/>
      </c>
      <c r="CD29" s="26" t="str">
        <f t="shared" si="0"/>
        <v/>
      </c>
      <c r="CE29" s="26" t="str">
        <f t="shared" si="0"/>
        <v/>
      </c>
      <c r="CF29" s="26" t="str">
        <f t="shared" si="0"/>
        <v/>
      </c>
      <c r="CG29" s="26" t="str">
        <f t="shared" si="0"/>
        <v/>
      </c>
      <c r="CH29" s="26" t="str">
        <f t="shared" si="0"/>
        <v/>
      </c>
      <c r="CI29" s="26" t="str">
        <f t="shared" si="0"/>
        <v/>
      </c>
      <c r="CJ29" s="26" t="str">
        <f t="shared" si="0"/>
        <v/>
      </c>
      <c r="CK29" s="26" t="str">
        <f t="shared" si="5"/>
        <v/>
      </c>
      <c r="CL29" s="26" t="str">
        <f t="shared" si="5"/>
        <v/>
      </c>
      <c r="CM29" s="26" t="str">
        <f t="shared" si="5"/>
        <v/>
      </c>
      <c r="CN29" s="26" t="str">
        <f t="shared" si="5"/>
        <v/>
      </c>
      <c r="CO29" s="26" t="str">
        <f t="shared" si="5"/>
        <v/>
      </c>
      <c r="CP29" s="26" t="str">
        <f t="shared" si="5"/>
        <v/>
      </c>
      <c r="CQ29" s="26" t="str">
        <f t="shared" si="5"/>
        <v/>
      </c>
      <c r="CR29" s="26" t="str">
        <f t="shared" si="5"/>
        <v/>
      </c>
      <c r="CS29" s="26" t="str">
        <f t="shared" si="5"/>
        <v/>
      </c>
      <c r="CT29" s="26" t="str">
        <f t="shared" si="5"/>
        <v/>
      </c>
      <c r="CU29" s="26" t="str">
        <f t="shared" si="5"/>
        <v/>
      </c>
      <c r="CV29" s="26" t="str">
        <f t="shared" si="5"/>
        <v/>
      </c>
      <c r="CW29" s="26" t="str">
        <f t="shared" si="5"/>
        <v/>
      </c>
      <c r="CX29" s="26" t="str">
        <f t="shared" si="5"/>
        <v/>
      </c>
      <c r="CY29" s="26" t="str">
        <f t="shared" si="5"/>
        <v/>
      </c>
      <c r="CZ29" s="26" t="str">
        <f t="shared" si="5"/>
        <v/>
      </c>
      <c r="DA29" s="26" t="str">
        <f t="shared" si="6"/>
        <v/>
      </c>
      <c r="DB29" s="26" t="str">
        <f t="shared" si="6"/>
        <v/>
      </c>
      <c r="DC29" s="26" t="str">
        <f t="shared" si="6"/>
        <v/>
      </c>
      <c r="DD29" s="26" t="str">
        <f t="shared" si="6"/>
        <v/>
      </c>
      <c r="DE29" s="26" t="str">
        <f t="shared" si="6"/>
        <v/>
      </c>
      <c r="DF29" s="26" t="str">
        <f t="shared" si="6"/>
        <v/>
      </c>
      <c r="DG29" s="26" t="str">
        <f t="shared" si="6"/>
        <v/>
      </c>
      <c r="DH29" s="26" t="str">
        <f t="shared" si="6"/>
        <v/>
      </c>
      <c r="DI29" s="26" t="str">
        <f t="shared" si="6"/>
        <v/>
      </c>
      <c r="DJ29" s="26" t="str">
        <f t="shared" si="6"/>
        <v/>
      </c>
      <c r="DK29" s="26" t="str">
        <f t="shared" si="6"/>
        <v/>
      </c>
      <c r="DL29" s="26" t="str">
        <f t="shared" si="6"/>
        <v/>
      </c>
      <c r="DM29" s="26" t="str">
        <f t="shared" si="6"/>
        <v/>
      </c>
      <c r="DN29" s="26" t="str">
        <f t="shared" si="6"/>
        <v/>
      </c>
      <c r="DO29" s="26" t="str">
        <f t="shared" si="6"/>
        <v/>
      </c>
      <c r="DP29" s="26" t="str">
        <f t="shared" si="6"/>
        <v/>
      </c>
      <c r="DQ29" s="26">
        <f t="shared" si="4"/>
        <v>0</v>
      </c>
      <c r="DR29" s="26" t="str">
        <f t="shared" ref="DR29" si="41">IF(OR(BQ29="x",BQ29= "X"),0.85,"")</f>
        <v/>
      </c>
    </row>
    <row r="30" spans="1:122" ht="14.6" x14ac:dyDescent="0.4">
      <c r="A30" s="451" t="str">
        <f>IF(ISBLANK('Page 12 PC1YR'!A42)," ",('Page 12 PC1YR'!A42))</f>
        <v xml:space="preserve"> </v>
      </c>
      <c r="B30" s="452"/>
      <c r="C30" s="452"/>
      <c r="D30" s="452"/>
      <c r="E30" s="453"/>
      <c r="F30" s="25" t="str">
        <f>IF(ISBLANK('Page 12 PC1YR'!F42)," ",'Page 13 PC1YR'!T30)</f>
        <v xml:space="preserve"> </v>
      </c>
      <c r="G30" s="25" t="str">
        <f>IF(ISBLANK('Page 12 PC1YR'!F42)," ",'Page 13 PC1YR'!X30)</f>
        <v xml:space="preserve"> </v>
      </c>
      <c r="H30" s="25" t="str">
        <f>IF(ISBLANK('Page 12 PC1YR'!F42)," ",'Page 13 PC1YR'!AB30)</f>
        <v xml:space="preserve"> </v>
      </c>
      <c r="I30" s="25" t="str">
        <f>IF(ISBLANK('Page 12 PC1YR'!F42)," ",'Page 13 PC1YR'!AF30)</f>
        <v xml:space="preserve"> </v>
      </c>
      <c r="J30" s="25" t="str">
        <f>IF(ISBLANK('Page 12 PC1YR'!F42)," ",'Page 13 PC1YR'!AJ30)</f>
        <v xml:space="preserve"> </v>
      </c>
      <c r="K30" s="25" t="str">
        <f>IF(ISBLANK('Page 12 PC1YR'!F42)," ",'Page 13 PC1YR'!AN30)</f>
        <v xml:space="preserve"> </v>
      </c>
      <c r="L30" s="25" t="str">
        <f>IF(ISBLANK('Page 12 PC1YR'!F42)," ",'Page 13 PC1YR'!AR30)</f>
        <v xml:space="preserve"> </v>
      </c>
      <c r="M30" s="25" t="str">
        <f>IF(ISBLANK('Page 12 PC1YR'!F42)," ",'Page 13 PC1YR'!AV30)</f>
        <v xml:space="preserve"> </v>
      </c>
      <c r="N30" s="25" t="str">
        <f>IF(ISBLANK('Page 12 PC1YR'!F42)," ",'Page 13 PC1YR'!AZ30)</f>
        <v xml:space="preserve"> </v>
      </c>
      <c r="O30" s="25" t="str">
        <f>IF(ISBLANK('Page 12 PC1YR'!F42)," ",'Page 13 PC1YR'!BD30)</f>
        <v xml:space="preserve"> </v>
      </c>
      <c r="P30" s="25" t="str">
        <f>IF(ISBLANK('Page 12 PC1YR'!F42)," ",'Page 13 PC1YR'!BH30)</f>
        <v xml:space="preserve"> </v>
      </c>
      <c r="Q30" s="25" t="str">
        <f>IF(ISBLANK('Page 12 PC1YR'!F42)," ",'Page 13 PC1YR'!BL30)</f>
        <v xml:space="preserve"> </v>
      </c>
      <c r="R30" s="214"/>
      <c r="S30" s="34"/>
      <c r="T30" s="500" t="str">
        <f>IF(OR(COUNTIF('Page 12 PC1YR'!L42:O42,"x")&gt;0,COUNTIF('Page 12 PC1YR'!L42:O42,"X")&gt;0),'Page 12 PC1YR'!DL42," ")</f>
        <v xml:space="preserve"> </v>
      </c>
      <c r="U30" s="501"/>
      <c r="V30" s="501"/>
      <c r="W30" s="502"/>
      <c r="X30" s="500" t="str">
        <f>IF(OR(COUNTIF('Page 12 PC1YR'!P42:S42,"x")&gt;0,COUNTIF('Page 12 PC1YR'!P42:S42,"X")&gt;0),'Page 12 PC1YR'!DL42," ")</f>
        <v xml:space="preserve"> </v>
      </c>
      <c r="Y30" s="503"/>
      <c r="Z30" s="503"/>
      <c r="AA30" s="504"/>
      <c r="AB30" s="500" t="str">
        <f>IF(OR(COUNTIF('Page 12 PC1YR'!T42:W42,"x")&gt;0,COUNTIF('Page 12 PC1YR'!T42:W42,"X")&gt;0),'Page 12 PC1YR'!DL42," ")</f>
        <v xml:space="preserve"> </v>
      </c>
      <c r="AC30" s="503"/>
      <c r="AD30" s="503"/>
      <c r="AE30" s="504"/>
      <c r="AF30" s="500" t="str">
        <f>IF(OR(COUNTIF('Page 12 PC1YR'!X42:AA42,"x")&gt;0,COUNTIF('Page 12 PC1YR'!X42:AA42,"X")&gt;0),'Page 12 PC1YR'!DL42," ")</f>
        <v xml:space="preserve"> </v>
      </c>
      <c r="AG30" s="503"/>
      <c r="AH30" s="503"/>
      <c r="AI30" s="504"/>
      <c r="AJ30" s="500" t="str">
        <f>IF(OR(COUNTIF('Page 12 PC1YR'!AB42:AE42,"x")&gt;0,COUNTIF('Page 12 PC1YR'!AB42:AE42,"X")&gt;0),'Page 12 PC1YR'!DL42," ")</f>
        <v xml:space="preserve"> </v>
      </c>
      <c r="AK30" s="503"/>
      <c r="AL30" s="503"/>
      <c r="AM30" s="504"/>
      <c r="AN30" s="500" t="str">
        <f>IF(OR(COUNTIF('Page 12 PC1YR'!AF42:AI42,"x")&gt;0,COUNTIF('Page 12 PC1YR'!AF42:AI42,"X")&gt;0),'Page 12 PC1YR'!DL42," ")</f>
        <v xml:space="preserve"> </v>
      </c>
      <c r="AO30" s="503"/>
      <c r="AP30" s="503"/>
      <c r="AQ30" s="504"/>
      <c r="AR30" s="500" t="str">
        <f>IF(OR(COUNTIF('Page 12 PC1YR'!AJ42:AM42,"x")&gt;0,COUNTIF('Page 12 PC1YR'!AJ42:AM42,"X")&gt;0),'Page 12 PC1YR'!DL42," ")</f>
        <v xml:space="preserve"> </v>
      </c>
      <c r="AS30" s="503"/>
      <c r="AT30" s="503"/>
      <c r="AU30" s="504"/>
      <c r="AV30" s="500" t="str">
        <f>IF(OR(COUNTIF('Page 12 PC1YR'!AN42:AQ42,"x")&gt;0,COUNTIF('Page 12 PC1YR'!AN42:AQ42,"X")&gt;0),'Page 12 PC1YR'!DL42," ")</f>
        <v xml:space="preserve"> </v>
      </c>
      <c r="AW30" s="503"/>
      <c r="AX30" s="503"/>
      <c r="AY30" s="504"/>
      <c r="AZ30" s="500" t="str">
        <f>IF(OR(COUNTIF('Page 12 PC1YR'!AR42:AU42,"x")&gt;0,COUNTIF('Page 12 PC1YR'!AR42:AU42,"X")&gt;0),'Page 12 PC1YR'!DL42," ")</f>
        <v xml:space="preserve"> </v>
      </c>
      <c r="BA30" s="503"/>
      <c r="BB30" s="503"/>
      <c r="BC30" s="504"/>
      <c r="BD30" s="500" t="str">
        <f>IF(OR(COUNTIF('Page 12 PC1YR'!AV42:AY42,"x")&gt;0,COUNTIF('Page 12 PC1YR'!AV42:AY42,"X")&gt;0),'Page 12 PC1YR'!DL42," ")</f>
        <v xml:space="preserve"> </v>
      </c>
      <c r="BE30" s="503"/>
      <c r="BF30" s="503"/>
      <c r="BG30" s="504"/>
      <c r="BH30" s="500" t="str">
        <f>IF(OR(COUNTIF('Page 12 PC1YR'!AZ42:BC42,"x")&gt;0,COUNTIF('Page 12 PC1YR'!AZ42:BC42,"X")&gt;0),'Page 12 PC1YR'!DL42," ")</f>
        <v xml:space="preserve"> </v>
      </c>
      <c r="BI30" s="503"/>
      <c r="BJ30" s="503"/>
      <c r="BK30" s="504"/>
      <c r="BL30" s="500" t="str">
        <f>IF(OR(COUNTIF('Page 12 PC1YR'!BD42:BG42,"x")&gt;0,COUNTIF('Page 12 PC1YR'!BD42:BG42,"X")&gt;0),'Page 12 PC1YR'!DL42," ")</f>
        <v xml:space="preserve"> </v>
      </c>
      <c r="BM30" s="503"/>
      <c r="BN30" s="503"/>
      <c r="BO30" s="504"/>
      <c r="BP30" s="34"/>
      <c r="BU30" s="26" t="str">
        <f t="shared" ref="BU30:BU32" si="42">IF(OR(T30="x",T30= "X"),0.85,"")</f>
        <v/>
      </c>
      <c r="BV30" s="26" t="str">
        <f t="shared" ref="BV30:BV32" si="43">IF(OR(U30="x",U30= "X"),0.85,"")</f>
        <v/>
      </c>
      <c r="BW30" s="26" t="str">
        <f t="shared" ref="BW30:BW32" si="44">IF(OR(V30="x",V30= "X"),0.85,"")</f>
        <v/>
      </c>
      <c r="BX30" s="26" t="str">
        <f t="shared" ref="BX30:BX32" si="45">IF(OR(W30="x",W30= "X"),0.85,"")</f>
        <v/>
      </c>
      <c r="BY30" s="26" t="str">
        <f t="shared" ref="BY30:BY32" si="46">IF(OR(X30="x",X30= "X"),0.85,"")</f>
        <v/>
      </c>
      <c r="BZ30" s="26" t="str">
        <f t="shared" ref="BZ30:BZ32" si="47">IF(OR(Y30="x",Y30= "X"),0.85,"")</f>
        <v/>
      </c>
      <c r="CA30" s="26" t="str">
        <f t="shared" ref="CA30:CA32" si="48">IF(OR(Z30="x",Z30= "X"),0.85,"")</f>
        <v/>
      </c>
      <c r="CB30" s="26" t="str">
        <f t="shared" ref="CB30:CB32" si="49">IF(OR(AA30="x",AA30= "X"),0.85,"")</f>
        <v/>
      </c>
      <c r="CC30" s="26" t="str">
        <f t="shared" ref="CC30:CC32" si="50">IF(OR(AB30="x",AB30= "X"),0.85,"")</f>
        <v/>
      </c>
      <c r="CD30" s="26" t="str">
        <f t="shared" ref="CD30:CD32" si="51">IF(OR(AC30="x",AC30= "X"),0.85,"")</f>
        <v/>
      </c>
      <c r="CE30" s="26" t="str">
        <f t="shared" ref="CE30:CE32" si="52">IF(OR(AD30="x",AD30= "X"),0.85,"")</f>
        <v/>
      </c>
      <c r="CF30" s="26" t="str">
        <f t="shared" ref="CF30:CF32" si="53">IF(OR(AE30="x",AE30= "X"),0.85,"")</f>
        <v/>
      </c>
      <c r="CG30" s="26" t="str">
        <f t="shared" ref="CG30:CG32" si="54">IF(OR(AF30="x",AF30= "X"),0.85,"")</f>
        <v/>
      </c>
      <c r="CH30" s="26" t="str">
        <f t="shared" ref="CH30:CH32" si="55">IF(OR(AG30="x",AG30= "X"),0.85,"")</f>
        <v/>
      </c>
      <c r="CI30" s="26" t="str">
        <f t="shared" ref="CI30:CI32" si="56">IF(OR(AH30="x",AH30= "X"),0.85,"")</f>
        <v/>
      </c>
      <c r="CJ30" s="26" t="str">
        <f t="shared" ref="CJ30:CJ32" si="57">IF(OR(AI30="x",AI30= "X"),0.85,"")</f>
        <v/>
      </c>
      <c r="CK30" s="26" t="str">
        <f t="shared" ref="CK30:CK32" si="58">IF(OR(AJ30="x",AJ30= "X"),0.85,"")</f>
        <v/>
      </c>
      <c r="CL30" s="26" t="str">
        <f t="shared" ref="CL30:CL32" si="59">IF(OR(AK30="x",AK30= "X"),0.85,"")</f>
        <v/>
      </c>
      <c r="CM30" s="26" t="str">
        <f t="shared" ref="CM30:CM32" si="60">IF(OR(AL30="x",AL30= "X"),0.85,"")</f>
        <v/>
      </c>
      <c r="CN30" s="26" t="str">
        <f t="shared" ref="CN30:CN32" si="61">IF(OR(AM30="x",AM30= "X"),0.85,"")</f>
        <v/>
      </c>
      <c r="CO30" s="26" t="str">
        <f t="shared" ref="CO30:CO32" si="62">IF(OR(AN30="x",AN30= "X"),0.85,"")</f>
        <v/>
      </c>
      <c r="CP30" s="26" t="str">
        <f t="shared" ref="CP30:CP32" si="63">IF(OR(AO30="x",AO30= "X"),0.85,"")</f>
        <v/>
      </c>
      <c r="CQ30" s="26" t="str">
        <f t="shared" ref="CQ30:CQ32" si="64">IF(OR(AP30="x",AP30= "X"),0.85,"")</f>
        <v/>
      </c>
      <c r="CR30" s="26" t="str">
        <f t="shared" ref="CR30:CR32" si="65">IF(OR(AQ30="x",AQ30= "X"),0.85,"")</f>
        <v/>
      </c>
      <c r="CS30" s="26" t="str">
        <f t="shared" ref="CS30:CS32" si="66">IF(OR(AR30="x",AR30= "X"),0.85,"")</f>
        <v/>
      </c>
      <c r="CT30" s="26" t="str">
        <f t="shared" ref="CT30:CT32" si="67">IF(OR(AS30="x",AS30= "X"),0.85,"")</f>
        <v/>
      </c>
      <c r="CU30" s="26" t="str">
        <f t="shared" ref="CU30:CU32" si="68">IF(OR(AT30="x",AT30= "X"),0.85,"")</f>
        <v/>
      </c>
      <c r="CV30" s="26" t="str">
        <f t="shared" ref="CV30:CV32" si="69">IF(OR(AU30="x",AU30= "X"),0.85,"")</f>
        <v/>
      </c>
      <c r="CW30" s="26" t="str">
        <f t="shared" ref="CW30:CW32" si="70">IF(OR(AV30="x",AV30= "X"),0.85,"")</f>
        <v/>
      </c>
      <c r="CX30" s="26" t="str">
        <f t="shared" ref="CX30:CX32" si="71">IF(OR(AW30="x",AW30= "X"),0.85,"")</f>
        <v/>
      </c>
      <c r="CY30" s="26" t="str">
        <f t="shared" ref="CY30:CY32" si="72">IF(OR(AX30="x",AX30= "X"),0.85,"")</f>
        <v/>
      </c>
      <c r="CZ30" s="26" t="str">
        <f t="shared" ref="CZ30:CZ32" si="73">IF(OR(AY30="x",AY30= "X"),0.85,"")</f>
        <v/>
      </c>
      <c r="DA30" s="26" t="str">
        <f t="shared" ref="DA30:DA32" si="74">IF(OR(AZ30="x",AZ30= "X"),0.85,"")</f>
        <v/>
      </c>
      <c r="DB30" s="26" t="str">
        <f t="shared" ref="DB30:DB32" si="75">IF(OR(BA30="x",BA30= "X"),0.85,"")</f>
        <v/>
      </c>
      <c r="DC30" s="26" t="str">
        <f t="shared" ref="DC30:DC32" si="76">IF(OR(BB30="x",BB30= "X"),0.85,"")</f>
        <v/>
      </c>
      <c r="DD30" s="26" t="str">
        <f t="shared" ref="DD30:DD32" si="77">IF(OR(BC30="x",BC30= "X"),0.85,"")</f>
        <v/>
      </c>
      <c r="DE30" s="26" t="str">
        <f t="shared" ref="DE30:DE32" si="78">IF(OR(BD30="x",BD30= "X"),0.85,"")</f>
        <v/>
      </c>
      <c r="DF30" s="26" t="str">
        <f t="shared" ref="DF30:DF32" si="79">IF(OR(BE30="x",BE30= "X"),0.85,"")</f>
        <v/>
      </c>
      <c r="DG30" s="26" t="str">
        <f t="shared" ref="DG30:DG32" si="80">IF(OR(BF30="x",BF30= "X"),0.85,"")</f>
        <v/>
      </c>
      <c r="DH30" s="26" t="str">
        <f t="shared" ref="DH30:DH32" si="81">IF(OR(BG30="x",BG30= "X"),0.85,"")</f>
        <v/>
      </c>
      <c r="DI30" s="26" t="str">
        <f t="shared" ref="DI30:DI32" si="82">IF(OR(BH30="x",BH30= "X"),0.85,"")</f>
        <v/>
      </c>
      <c r="DJ30" s="26" t="str">
        <f t="shared" ref="DJ30:DJ32" si="83">IF(OR(BI30="x",BI30= "X"),0.85,"")</f>
        <v/>
      </c>
      <c r="DK30" s="26" t="str">
        <f t="shared" ref="DK30:DK32" si="84">IF(OR(BJ30="x",BJ30= "X"),0.85,"")</f>
        <v/>
      </c>
      <c r="DL30" s="26" t="str">
        <f t="shared" ref="DL30:DL32" si="85">IF(OR(BK30="x",BK30= "X"),0.85,"")</f>
        <v/>
      </c>
      <c r="DM30" s="26" t="str">
        <f t="shared" ref="DM30:DM32" si="86">IF(OR(BL30="x",BL30= "X"),0.85,"")</f>
        <v/>
      </c>
      <c r="DN30" s="26" t="str">
        <f t="shared" ref="DN30:DN32" si="87">IF(OR(BM30="x",BM30= "X"),0.85,"")</f>
        <v/>
      </c>
      <c r="DO30" s="26" t="str">
        <f t="shared" ref="DO30:DO32" si="88">IF(OR(BN30="x",BN30= "X"),0.85,"")</f>
        <v/>
      </c>
      <c r="DP30" s="26" t="str">
        <f t="shared" ref="DP30:DP32" si="89">IF(OR(BO30="x",BO30= "X"),0.85,"")</f>
        <v/>
      </c>
      <c r="DQ30" s="26">
        <f t="shared" ref="DQ30:DQ32" si="90">SUM(BU30:DP30)</f>
        <v>0</v>
      </c>
      <c r="DR30" s="26" t="str">
        <f t="shared" ref="DR30:DR32" si="91">IF(OR(BQ30="x",BQ30= "X"),0.85,"")</f>
        <v/>
      </c>
    </row>
    <row r="31" spans="1:122" ht="14.6" x14ac:dyDescent="0.4">
      <c r="A31" s="451" t="str">
        <f>IF(ISBLANK('Page 12 PC1YR'!A43)," ",('Page 12 PC1YR'!A43))</f>
        <v xml:space="preserve"> </v>
      </c>
      <c r="B31" s="452"/>
      <c r="C31" s="452"/>
      <c r="D31" s="452"/>
      <c r="E31" s="453"/>
      <c r="F31" s="25" t="str">
        <f>IF(ISBLANK('Page 12 PC1YR'!F43)," ",'Page 13 PC1YR'!T31)</f>
        <v xml:space="preserve"> </v>
      </c>
      <c r="G31" s="25" t="str">
        <f>IF(ISBLANK('Page 12 PC1YR'!F43)," ",'Page 13 PC1YR'!X31)</f>
        <v xml:space="preserve"> </v>
      </c>
      <c r="H31" s="25" t="str">
        <f>IF(ISBLANK('Page 12 PC1YR'!F43)," ",'Page 13 PC1YR'!AB31)</f>
        <v xml:space="preserve"> </v>
      </c>
      <c r="I31" s="25" t="str">
        <f>IF(ISBLANK('Page 12 PC1YR'!F43)," ",'Page 13 PC1YR'!AF31)</f>
        <v xml:space="preserve"> </v>
      </c>
      <c r="J31" s="25" t="str">
        <f>IF(ISBLANK('Page 12 PC1YR'!F43)," ",'Page 13 PC1YR'!AJ31)</f>
        <v xml:space="preserve"> </v>
      </c>
      <c r="K31" s="25" t="str">
        <f>IF(ISBLANK('Page 12 PC1YR'!F43)," ",'Page 13 PC1YR'!AN31)</f>
        <v xml:space="preserve"> </v>
      </c>
      <c r="L31" s="25" t="str">
        <f>IF(ISBLANK('Page 12 PC1YR'!F43)," ",'Page 13 PC1YR'!AR31)</f>
        <v xml:space="preserve"> </v>
      </c>
      <c r="M31" s="25" t="str">
        <f>IF(ISBLANK('Page 12 PC1YR'!F43)," ",'Page 13 PC1YR'!AV31)</f>
        <v xml:space="preserve"> </v>
      </c>
      <c r="N31" s="25" t="str">
        <f>IF(ISBLANK('Page 12 PC1YR'!F43)," ",'Page 13 PC1YR'!AZ31)</f>
        <v xml:space="preserve"> </v>
      </c>
      <c r="O31" s="25" t="str">
        <f>IF(ISBLANK('Page 12 PC1YR'!F43)," ",'Page 13 PC1YR'!BD31)</f>
        <v xml:space="preserve"> </v>
      </c>
      <c r="P31" s="25" t="str">
        <f>IF(ISBLANK('Page 12 PC1YR'!F43)," ",'Page 13 PC1YR'!BH31)</f>
        <v xml:space="preserve"> </v>
      </c>
      <c r="Q31" s="25" t="str">
        <f>IF(ISBLANK('Page 12 PC1YR'!F43)," ",'Page 13 PC1YR'!BL31)</f>
        <v xml:space="preserve"> </v>
      </c>
      <c r="R31" s="214"/>
      <c r="S31" s="34"/>
      <c r="T31" s="500" t="str">
        <f>IF(OR(COUNTIF('Page 12 PC1YR'!L43:O43,"x")&gt;0,COUNTIF('Page 12 PC1YR'!L43:O43,"X")&gt;0),'Page 12 PC1YR'!DL43," ")</f>
        <v xml:space="preserve"> </v>
      </c>
      <c r="U31" s="501"/>
      <c r="V31" s="501"/>
      <c r="W31" s="502"/>
      <c r="X31" s="500" t="str">
        <f>IF(OR(COUNTIF('Page 12 PC1YR'!P43:S43,"x")&gt;0,COUNTIF('Page 12 PC1YR'!P43:S43,"X")&gt;0),'Page 12 PC1YR'!DL43," ")</f>
        <v xml:space="preserve"> </v>
      </c>
      <c r="Y31" s="503"/>
      <c r="Z31" s="503"/>
      <c r="AA31" s="504"/>
      <c r="AB31" s="500" t="str">
        <f>IF(OR(COUNTIF('Page 12 PC1YR'!T43:W43,"x")&gt;0,COUNTIF('Page 12 PC1YR'!T43:W43,"X")&gt;0),'Page 12 PC1YR'!DL43," ")</f>
        <v xml:space="preserve"> </v>
      </c>
      <c r="AC31" s="503"/>
      <c r="AD31" s="503"/>
      <c r="AE31" s="504"/>
      <c r="AF31" s="500" t="str">
        <f>IF(OR(COUNTIF('Page 12 PC1YR'!X43:AA43,"x")&gt;0,COUNTIF('Page 12 PC1YR'!X43:AA43,"X")&gt;0),'Page 12 PC1YR'!DL43," ")</f>
        <v xml:space="preserve"> </v>
      </c>
      <c r="AG31" s="503"/>
      <c r="AH31" s="503"/>
      <c r="AI31" s="504"/>
      <c r="AJ31" s="500" t="str">
        <f>IF(OR(COUNTIF('Page 12 PC1YR'!AB43:AE43,"x")&gt;0,COUNTIF('Page 12 PC1YR'!AB43:AE43,"X")&gt;0),'Page 12 PC1YR'!DL43," ")</f>
        <v xml:space="preserve"> </v>
      </c>
      <c r="AK31" s="503"/>
      <c r="AL31" s="503"/>
      <c r="AM31" s="504"/>
      <c r="AN31" s="500" t="str">
        <f>IF(OR(COUNTIF('Page 12 PC1YR'!AF43:AI43,"x")&gt;0,COUNTIF('Page 12 PC1YR'!AF43:AI43,"X")&gt;0),'Page 12 PC1YR'!DL43," ")</f>
        <v xml:space="preserve"> </v>
      </c>
      <c r="AO31" s="503"/>
      <c r="AP31" s="503"/>
      <c r="AQ31" s="504"/>
      <c r="AR31" s="500" t="str">
        <f>IF(OR(COUNTIF('Page 12 PC1YR'!AJ43:AM43,"x")&gt;0,COUNTIF('Page 12 PC1YR'!AJ43:AM43,"X")&gt;0),'Page 12 PC1YR'!DL43," ")</f>
        <v xml:space="preserve"> </v>
      </c>
      <c r="AS31" s="503"/>
      <c r="AT31" s="503"/>
      <c r="AU31" s="504"/>
      <c r="AV31" s="500" t="str">
        <f>IF(OR(COUNTIF('Page 12 PC1YR'!AN43:AQ43,"x")&gt;0,COUNTIF('Page 12 PC1YR'!AN43:AQ43,"X")&gt;0),'Page 12 PC1YR'!DL43," ")</f>
        <v xml:space="preserve"> </v>
      </c>
      <c r="AW31" s="503"/>
      <c r="AX31" s="503"/>
      <c r="AY31" s="504"/>
      <c r="AZ31" s="500" t="str">
        <f>IF(OR(COUNTIF('Page 12 PC1YR'!AR43:AU43,"x")&gt;0,COUNTIF('Page 12 PC1YR'!AR43:AU43,"X")&gt;0),'Page 12 PC1YR'!DL43," ")</f>
        <v xml:space="preserve"> </v>
      </c>
      <c r="BA31" s="503"/>
      <c r="BB31" s="503"/>
      <c r="BC31" s="504"/>
      <c r="BD31" s="500" t="str">
        <f>IF(OR(COUNTIF('Page 12 PC1YR'!AV43:AY43,"x")&gt;0,COUNTIF('Page 12 PC1YR'!AV43:AY43,"X")&gt;0),'Page 12 PC1YR'!DL43," ")</f>
        <v xml:space="preserve"> </v>
      </c>
      <c r="BE31" s="503"/>
      <c r="BF31" s="503"/>
      <c r="BG31" s="504"/>
      <c r="BH31" s="500" t="str">
        <f>IF(OR(COUNTIF('Page 12 PC1YR'!AZ43:BC43,"x")&gt;0,COUNTIF('Page 12 PC1YR'!AZ43:BC43,"X")&gt;0),'Page 12 PC1YR'!DL43," ")</f>
        <v xml:space="preserve"> </v>
      </c>
      <c r="BI31" s="503"/>
      <c r="BJ31" s="503"/>
      <c r="BK31" s="504"/>
      <c r="BL31" s="500" t="str">
        <f>IF(OR(COUNTIF('Page 12 PC1YR'!BD43:BG43,"x")&gt;0,COUNTIF('Page 12 PC1YR'!BD43:BG43,"X")&gt;0),'Page 12 PC1YR'!DL43," ")</f>
        <v xml:space="preserve"> </v>
      </c>
      <c r="BM31" s="503"/>
      <c r="BN31" s="503"/>
      <c r="BO31" s="504"/>
      <c r="BP31" s="34"/>
      <c r="BU31" s="26" t="str">
        <f t="shared" si="42"/>
        <v/>
      </c>
      <c r="BV31" s="26" t="str">
        <f t="shared" si="43"/>
        <v/>
      </c>
      <c r="BW31" s="26" t="str">
        <f t="shared" si="44"/>
        <v/>
      </c>
      <c r="BX31" s="26" t="str">
        <f t="shared" si="45"/>
        <v/>
      </c>
      <c r="BY31" s="26" t="str">
        <f t="shared" si="46"/>
        <v/>
      </c>
      <c r="BZ31" s="26" t="str">
        <f t="shared" si="47"/>
        <v/>
      </c>
      <c r="CA31" s="26" t="str">
        <f t="shared" si="48"/>
        <v/>
      </c>
      <c r="CB31" s="26" t="str">
        <f t="shared" si="49"/>
        <v/>
      </c>
      <c r="CC31" s="26" t="str">
        <f t="shared" si="50"/>
        <v/>
      </c>
      <c r="CD31" s="26" t="str">
        <f t="shared" si="51"/>
        <v/>
      </c>
      <c r="CE31" s="26" t="str">
        <f t="shared" si="52"/>
        <v/>
      </c>
      <c r="CF31" s="26" t="str">
        <f t="shared" si="53"/>
        <v/>
      </c>
      <c r="CG31" s="26" t="str">
        <f t="shared" si="54"/>
        <v/>
      </c>
      <c r="CH31" s="26" t="str">
        <f t="shared" si="55"/>
        <v/>
      </c>
      <c r="CI31" s="26" t="str">
        <f t="shared" si="56"/>
        <v/>
      </c>
      <c r="CJ31" s="26" t="str">
        <f t="shared" si="57"/>
        <v/>
      </c>
      <c r="CK31" s="26" t="str">
        <f t="shared" si="58"/>
        <v/>
      </c>
      <c r="CL31" s="26" t="str">
        <f t="shared" si="59"/>
        <v/>
      </c>
      <c r="CM31" s="26" t="str">
        <f t="shared" si="60"/>
        <v/>
      </c>
      <c r="CN31" s="26" t="str">
        <f t="shared" si="61"/>
        <v/>
      </c>
      <c r="CO31" s="26" t="str">
        <f t="shared" si="62"/>
        <v/>
      </c>
      <c r="CP31" s="26" t="str">
        <f t="shared" si="63"/>
        <v/>
      </c>
      <c r="CQ31" s="26" t="str">
        <f t="shared" si="64"/>
        <v/>
      </c>
      <c r="CR31" s="26" t="str">
        <f t="shared" si="65"/>
        <v/>
      </c>
      <c r="CS31" s="26" t="str">
        <f t="shared" si="66"/>
        <v/>
      </c>
      <c r="CT31" s="26" t="str">
        <f t="shared" si="67"/>
        <v/>
      </c>
      <c r="CU31" s="26" t="str">
        <f t="shared" si="68"/>
        <v/>
      </c>
      <c r="CV31" s="26" t="str">
        <f t="shared" si="69"/>
        <v/>
      </c>
      <c r="CW31" s="26" t="str">
        <f t="shared" si="70"/>
        <v/>
      </c>
      <c r="CX31" s="26" t="str">
        <f t="shared" si="71"/>
        <v/>
      </c>
      <c r="CY31" s="26" t="str">
        <f t="shared" si="72"/>
        <v/>
      </c>
      <c r="CZ31" s="26" t="str">
        <f t="shared" si="73"/>
        <v/>
      </c>
      <c r="DA31" s="26" t="str">
        <f t="shared" si="74"/>
        <v/>
      </c>
      <c r="DB31" s="26" t="str">
        <f t="shared" si="75"/>
        <v/>
      </c>
      <c r="DC31" s="26" t="str">
        <f t="shared" si="76"/>
        <v/>
      </c>
      <c r="DD31" s="26" t="str">
        <f t="shared" si="77"/>
        <v/>
      </c>
      <c r="DE31" s="26" t="str">
        <f t="shared" si="78"/>
        <v/>
      </c>
      <c r="DF31" s="26" t="str">
        <f t="shared" si="79"/>
        <v/>
      </c>
      <c r="DG31" s="26" t="str">
        <f t="shared" si="80"/>
        <v/>
      </c>
      <c r="DH31" s="26" t="str">
        <f t="shared" si="81"/>
        <v/>
      </c>
      <c r="DI31" s="26" t="str">
        <f t="shared" si="82"/>
        <v/>
      </c>
      <c r="DJ31" s="26" t="str">
        <f t="shared" si="83"/>
        <v/>
      </c>
      <c r="DK31" s="26" t="str">
        <f t="shared" si="84"/>
        <v/>
      </c>
      <c r="DL31" s="26" t="str">
        <f t="shared" si="85"/>
        <v/>
      </c>
      <c r="DM31" s="26" t="str">
        <f t="shared" si="86"/>
        <v/>
      </c>
      <c r="DN31" s="26" t="str">
        <f t="shared" si="87"/>
        <v/>
      </c>
      <c r="DO31" s="26" t="str">
        <f t="shared" si="88"/>
        <v/>
      </c>
      <c r="DP31" s="26" t="str">
        <f t="shared" si="89"/>
        <v/>
      </c>
      <c r="DQ31" s="26">
        <f t="shared" si="90"/>
        <v>0</v>
      </c>
      <c r="DR31" s="26" t="str">
        <f t="shared" si="91"/>
        <v/>
      </c>
    </row>
    <row r="32" spans="1:122" ht="14.6" x14ac:dyDescent="0.4">
      <c r="A32" s="451" t="str">
        <f>IF(ISBLANK('Page 12 PC1YR'!A44)," ",('Page 12 PC1YR'!A44))</f>
        <v xml:space="preserve"> </v>
      </c>
      <c r="B32" s="452"/>
      <c r="C32" s="452"/>
      <c r="D32" s="452"/>
      <c r="E32" s="453"/>
      <c r="F32" s="25" t="str">
        <f>IF(ISBLANK('Page 12 PC1YR'!F44)," ",'Page 13 PC1YR'!T32)</f>
        <v xml:space="preserve"> </v>
      </c>
      <c r="G32" s="25" t="str">
        <f>IF(ISBLANK('Page 12 PC1YR'!F44)," ",'Page 13 PC1YR'!X32)</f>
        <v xml:space="preserve"> </v>
      </c>
      <c r="H32" s="25" t="str">
        <f>IF(ISBLANK('Page 12 PC1YR'!F44)," ",'Page 13 PC1YR'!AB32)</f>
        <v xml:space="preserve"> </v>
      </c>
      <c r="I32" s="25" t="str">
        <f>IF(ISBLANK('Page 12 PC1YR'!F44)," ",'Page 13 PC1YR'!AF32)</f>
        <v xml:space="preserve"> </v>
      </c>
      <c r="J32" s="25" t="str">
        <f>IF(ISBLANK('Page 12 PC1YR'!F44)," ",'Page 13 PC1YR'!AJ32)</f>
        <v xml:space="preserve"> </v>
      </c>
      <c r="K32" s="25" t="str">
        <f>IF(ISBLANK('Page 12 PC1YR'!F44)," ",'Page 13 PC1YR'!AN32)</f>
        <v xml:space="preserve"> </v>
      </c>
      <c r="L32" s="25" t="str">
        <f>IF(ISBLANK('Page 12 PC1YR'!F44)," ",'Page 13 PC1YR'!AR32)</f>
        <v xml:space="preserve"> </v>
      </c>
      <c r="M32" s="25" t="str">
        <f>IF(ISBLANK('Page 12 PC1YR'!F44)," ",'Page 13 PC1YR'!AV32)</f>
        <v xml:space="preserve"> </v>
      </c>
      <c r="N32" s="25" t="str">
        <f>IF(ISBLANK('Page 12 PC1YR'!F44)," ",'Page 13 PC1YR'!AZ32)</f>
        <v xml:space="preserve"> </v>
      </c>
      <c r="O32" s="25" t="str">
        <f>IF(ISBLANK('Page 12 PC1YR'!F44)," ",'Page 13 PC1YR'!BD32)</f>
        <v xml:space="preserve"> </v>
      </c>
      <c r="P32" s="25" t="str">
        <f>IF(ISBLANK('Page 12 PC1YR'!F44)," ",'Page 13 PC1YR'!BH32)</f>
        <v xml:space="preserve"> </v>
      </c>
      <c r="Q32" s="25" t="str">
        <f>IF(ISBLANK('Page 12 PC1YR'!F44)," ",'Page 13 PC1YR'!BL32)</f>
        <v xml:space="preserve"> </v>
      </c>
      <c r="R32" s="214"/>
      <c r="S32" s="34"/>
      <c r="T32" s="500" t="str">
        <f>IF(OR(COUNTIF('Page 12 PC1YR'!L44:O44,"x")&gt;0,COUNTIF('Page 12 PC1YR'!L44:O44,"X")&gt;0),'Page 12 PC1YR'!DL44," ")</f>
        <v xml:space="preserve"> </v>
      </c>
      <c r="U32" s="501"/>
      <c r="V32" s="501"/>
      <c r="W32" s="502"/>
      <c r="X32" s="500" t="str">
        <f>IF(OR(COUNTIF('Page 12 PC1YR'!P44:S44,"x")&gt;0,COUNTIF('Page 12 PC1YR'!P44:S44,"X")&gt;0),'Page 12 PC1YR'!DL44," ")</f>
        <v xml:space="preserve"> </v>
      </c>
      <c r="Y32" s="503"/>
      <c r="Z32" s="503"/>
      <c r="AA32" s="504"/>
      <c r="AB32" s="500" t="str">
        <f>IF(OR(COUNTIF('Page 12 PC1YR'!T44:W44,"x")&gt;0,COUNTIF('Page 12 PC1YR'!T44:W44,"X")&gt;0),'Page 12 PC1YR'!DL44," ")</f>
        <v xml:space="preserve"> </v>
      </c>
      <c r="AC32" s="503"/>
      <c r="AD32" s="503"/>
      <c r="AE32" s="504"/>
      <c r="AF32" s="500" t="str">
        <f>IF(OR(COUNTIF('Page 12 PC1YR'!X44:AA44,"x")&gt;0,COUNTIF('Page 12 PC1YR'!X44:AA44,"X")&gt;0),'Page 12 PC1YR'!DL44," ")</f>
        <v xml:space="preserve"> </v>
      </c>
      <c r="AG32" s="503"/>
      <c r="AH32" s="503"/>
      <c r="AI32" s="504"/>
      <c r="AJ32" s="500" t="str">
        <f>IF(OR(COUNTIF('Page 12 PC1YR'!AB44:AE44,"x")&gt;0,COUNTIF('Page 12 PC1YR'!AB44:AE44,"X")&gt;0),'Page 12 PC1YR'!DL44," ")</f>
        <v xml:space="preserve"> </v>
      </c>
      <c r="AK32" s="503"/>
      <c r="AL32" s="503"/>
      <c r="AM32" s="504"/>
      <c r="AN32" s="500" t="str">
        <f>IF(OR(COUNTIF('Page 12 PC1YR'!AF44:AI44,"x")&gt;0,COUNTIF('Page 12 PC1YR'!AF44:AI44,"X")&gt;0),'Page 12 PC1YR'!DL44," ")</f>
        <v xml:space="preserve"> </v>
      </c>
      <c r="AO32" s="503"/>
      <c r="AP32" s="503"/>
      <c r="AQ32" s="504"/>
      <c r="AR32" s="500" t="str">
        <f>IF(OR(COUNTIF('Page 12 PC1YR'!AJ44:AM44,"x")&gt;0,COUNTIF('Page 12 PC1YR'!AJ44:AM44,"X")&gt;0),'Page 12 PC1YR'!DL44," ")</f>
        <v xml:space="preserve"> </v>
      </c>
      <c r="AS32" s="503"/>
      <c r="AT32" s="503"/>
      <c r="AU32" s="504"/>
      <c r="AV32" s="500" t="str">
        <f>IF(OR(COUNTIF('Page 12 PC1YR'!AN44:AQ44,"x")&gt;0,COUNTIF('Page 12 PC1YR'!AN44:AQ44,"X")&gt;0),'Page 12 PC1YR'!DL44," ")</f>
        <v xml:space="preserve"> </v>
      </c>
      <c r="AW32" s="503"/>
      <c r="AX32" s="503"/>
      <c r="AY32" s="504"/>
      <c r="AZ32" s="500" t="str">
        <f>IF(OR(COUNTIF('Page 12 PC1YR'!AR44:AU44,"x")&gt;0,COUNTIF('Page 12 PC1YR'!AR44:AU44,"X")&gt;0),'Page 12 PC1YR'!DL44," ")</f>
        <v xml:space="preserve"> </v>
      </c>
      <c r="BA32" s="503"/>
      <c r="BB32" s="503"/>
      <c r="BC32" s="504"/>
      <c r="BD32" s="500" t="str">
        <f>IF(OR(COUNTIF('Page 12 PC1YR'!AV44:AY44,"x")&gt;0,COUNTIF('Page 12 PC1YR'!AV44:AY44,"X")&gt;0),'Page 12 PC1YR'!DL44," ")</f>
        <v xml:space="preserve"> </v>
      </c>
      <c r="BE32" s="503"/>
      <c r="BF32" s="503"/>
      <c r="BG32" s="504"/>
      <c r="BH32" s="500" t="str">
        <f>IF(OR(COUNTIF('Page 12 PC1YR'!AZ44:BC44,"x")&gt;0,COUNTIF('Page 12 PC1YR'!AZ44:BC44,"X")&gt;0),'Page 12 PC1YR'!DL44," ")</f>
        <v xml:space="preserve"> </v>
      </c>
      <c r="BI32" s="503"/>
      <c r="BJ32" s="503"/>
      <c r="BK32" s="504"/>
      <c r="BL32" s="500" t="str">
        <f>IF(OR(COUNTIF('Page 12 PC1YR'!BD44:BG44,"x")&gt;0,COUNTIF('Page 12 PC1YR'!BD44:BG44,"X")&gt;0),'Page 12 PC1YR'!DL44," ")</f>
        <v xml:space="preserve"> </v>
      </c>
      <c r="BM32" s="503"/>
      <c r="BN32" s="503"/>
      <c r="BO32" s="504"/>
      <c r="BP32" s="34"/>
      <c r="BU32" s="26" t="str">
        <f t="shared" si="42"/>
        <v/>
      </c>
      <c r="BV32" s="26" t="str">
        <f t="shared" si="43"/>
        <v/>
      </c>
      <c r="BW32" s="26" t="str">
        <f t="shared" si="44"/>
        <v/>
      </c>
      <c r="BX32" s="26" t="str">
        <f t="shared" si="45"/>
        <v/>
      </c>
      <c r="BY32" s="26" t="str">
        <f t="shared" si="46"/>
        <v/>
      </c>
      <c r="BZ32" s="26" t="str">
        <f t="shared" si="47"/>
        <v/>
      </c>
      <c r="CA32" s="26" t="str">
        <f t="shared" si="48"/>
        <v/>
      </c>
      <c r="CB32" s="26" t="str">
        <f t="shared" si="49"/>
        <v/>
      </c>
      <c r="CC32" s="26" t="str">
        <f t="shared" si="50"/>
        <v/>
      </c>
      <c r="CD32" s="26" t="str">
        <f t="shared" si="51"/>
        <v/>
      </c>
      <c r="CE32" s="26" t="str">
        <f t="shared" si="52"/>
        <v/>
      </c>
      <c r="CF32" s="26" t="str">
        <f t="shared" si="53"/>
        <v/>
      </c>
      <c r="CG32" s="26" t="str">
        <f t="shared" si="54"/>
        <v/>
      </c>
      <c r="CH32" s="26" t="str">
        <f t="shared" si="55"/>
        <v/>
      </c>
      <c r="CI32" s="26" t="str">
        <f t="shared" si="56"/>
        <v/>
      </c>
      <c r="CJ32" s="26" t="str">
        <f t="shared" si="57"/>
        <v/>
      </c>
      <c r="CK32" s="26" t="str">
        <f t="shared" si="58"/>
        <v/>
      </c>
      <c r="CL32" s="26" t="str">
        <f t="shared" si="59"/>
        <v/>
      </c>
      <c r="CM32" s="26" t="str">
        <f t="shared" si="60"/>
        <v/>
      </c>
      <c r="CN32" s="26" t="str">
        <f t="shared" si="61"/>
        <v/>
      </c>
      <c r="CO32" s="26" t="str">
        <f t="shared" si="62"/>
        <v/>
      </c>
      <c r="CP32" s="26" t="str">
        <f t="shared" si="63"/>
        <v/>
      </c>
      <c r="CQ32" s="26" t="str">
        <f t="shared" si="64"/>
        <v/>
      </c>
      <c r="CR32" s="26" t="str">
        <f t="shared" si="65"/>
        <v/>
      </c>
      <c r="CS32" s="26" t="str">
        <f t="shared" si="66"/>
        <v/>
      </c>
      <c r="CT32" s="26" t="str">
        <f t="shared" si="67"/>
        <v/>
      </c>
      <c r="CU32" s="26" t="str">
        <f t="shared" si="68"/>
        <v/>
      </c>
      <c r="CV32" s="26" t="str">
        <f t="shared" si="69"/>
        <v/>
      </c>
      <c r="CW32" s="26" t="str">
        <f t="shared" si="70"/>
        <v/>
      </c>
      <c r="CX32" s="26" t="str">
        <f t="shared" si="71"/>
        <v/>
      </c>
      <c r="CY32" s="26" t="str">
        <f t="shared" si="72"/>
        <v/>
      </c>
      <c r="CZ32" s="26" t="str">
        <f t="shared" si="73"/>
        <v/>
      </c>
      <c r="DA32" s="26" t="str">
        <f t="shared" si="74"/>
        <v/>
      </c>
      <c r="DB32" s="26" t="str">
        <f t="shared" si="75"/>
        <v/>
      </c>
      <c r="DC32" s="26" t="str">
        <f t="shared" si="76"/>
        <v/>
      </c>
      <c r="DD32" s="26" t="str">
        <f t="shared" si="77"/>
        <v/>
      </c>
      <c r="DE32" s="26" t="str">
        <f t="shared" si="78"/>
        <v/>
      </c>
      <c r="DF32" s="26" t="str">
        <f t="shared" si="79"/>
        <v/>
      </c>
      <c r="DG32" s="26" t="str">
        <f t="shared" si="80"/>
        <v/>
      </c>
      <c r="DH32" s="26" t="str">
        <f t="shared" si="81"/>
        <v/>
      </c>
      <c r="DI32" s="26" t="str">
        <f t="shared" si="82"/>
        <v/>
      </c>
      <c r="DJ32" s="26" t="str">
        <f t="shared" si="83"/>
        <v/>
      </c>
      <c r="DK32" s="26" t="str">
        <f t="shared" si="84"/>
        <v/>
      </c>
      <c r="DL32" s="26" t="str">
        <f t="shared" si="85"/>
        <v/>
      </c>
      <c r="DM32" s="26" t="str">
        <f t="shared" si="86"/>
        <v/>
      </c>
      <c r="DN32" s="26" t="str">
        <f t="shared" si="87"/>
        <v/>
      </c>
      <c r="DO32" s="26" t="str">
        <f t="shared" si="88"/>
        <v/>
      </c>
      <c r="DP32" s="26" t="str">
        <f t="shared" si="89"/>
        <v/>
      </c>
      <c r="DQ32" s="26">
        <f t="shared" si="90"/>
        <v>0</v>
      </c>
      <c r="DR32" s="26" t="str">
        <f t="shared" si="91"/>
        <v/>
      </c>
    </row>
    <row r="33" spans="1:122" ht="14.6" x14ac:dyDescent="0.4">
      <c r="A33" s="451" t="s">
        <v>706</v>
      </c>
      <c r="B33" s="452"/>
      <c r="C33" s="452"/>
      <c r="D33" s="452"/>
      <c r="E33" s="453"/>
      <c r="F33" s="25">
        <f>SUM(F8:F32)</f>
        <v>3.37</v>
      </c>
      <c r="G33" s="25">
        <f t="shared" ref="G33:Q33" si="92">SUM(G8:G32)</f>
        <v>3.23</v>
      </c>
      <c r="H33" s="25">
        <f t="shared" si="92"/>
        <v>3.53</v>
      </c>
      <c r="I33" s="25">
        <f t="shared" si="92"/>
        <v>3.23</v>
      </c>
      <c r="J33" s="25">
        <f t="shared" si="92"/>
        <v>3.3299999999999996</v>
      </c>
      <c r="K33" s="25">
        <f t="shared" si="92"/>
        <v>2.8</v>
      </c>
      <c r="L33" s="25">
        <f t="shared" si="92"/>
        <v>2.7</v>
      </c>
      <c r="M33" s="25">
        <f t="shared" si="92"/>
        <v>4.9399999999999995</v>
      </c>
      <c r="N33" s="25">
        <f t="shared" si="92"/>
        <v>4.9399999999999995</v>
      </c>
      <c r="O33" s="25">
        <f t="shared" si="92"/>
        <v>4.9399999999999995</v>
      </c>
      <c r="P33" s="25">
        <f t="shared" si="92"/>
        <v>4.9399999999999995</v>
      </c>
      <c r="Q33" s="25">
        <f t="shared" si="92"/>
        <v>5.81</v>
      </c>
      <c r="R33" s="214"/>
      <c r="S33" s="34"/>
      <c r="T33" s="500" t="e">
        <f>SUM(T8:T29)</f>
        <v>#DIV/0!</v>
      </c>
      <c r="U33" s="501"/>
      <c r="V33" s="501"/>
      <c r="W33" s="502"/>
      <c r="X33" s="500" t="e">
        <f>SUM(X8:X29)</f>
        <v>#DIV/0!</v>
      </c>
      <c r="Y33" s="503"/>
      <c r="Z33" s="503"/>
      <c r="AA33" s="504"/>
      <c r="AB33" s="500" t="e">
        <f>SUM(AB8:AB29)</f>
        <v>#DIV/0!</v>
      </c>
      <c r="AC33" s="503"/>
      <c r="AD33" s="503"/>
      <c r="AE33" s="504"/>
      <c r="AF33" s="500" t="e">
        <f>SUM(AF8:AF29)</f>
        <v>#DIV/0!</v>
      </c>
      <c r="AG33" s="503"/>
      <c r="AH33" s="503"/>
      <c r="AI33" s="504"/>
      <c r="AJ33" s="500" t="e">
        <f>SUM(AJ8:AJ29)</f>
        <v>#DIV/0!</v>
      </c>
      <c r="AK33" s="503"/>
      <c r="AL33" s="503"/>
      <c r="AM33" s="504"/>
      <c r="AN33" s="500" t="e">
        <f>SUM(AN8:AN29)</f>
        <v>#DIV/0!</v>
      </c>
      <c r="AO33" s="503"/>
      <c r="AP33" s="503"/>
      <c r="AQ33" s="504"/>
      <c r="AR33" s="500" t="e">
        <f>SUM(AR8:AR29)</f>
        <v>#DIV/0!</v>
      </c>
      <c r="AS33" s="503"/>
      <c r="AT33" s="503"/>
      <c r="AU33" s="504"/>
      <c r="AV33" s="500" t="e">
        <f>SUM(AV8:AV29)</f>
        <v>#DIV/0!</v>
      </c>
      <c r="AW33" s="503"/>
      <c r="AX33" s="503"/>
      <c r="AY33" s="504"/>
      <c r="AZ33" s="500" t="e">
        <f>SUM(AZ8:AZ29)</f>
        <v>#DIV/0!</v>
      </c>
      <c r="BA33" s="503"/>
      <c r="BB33" s="503"/>
      <c r="BC33" s="504"/>
      <c r="BD33" s="500" t="e">
        <f>SUM(BD8:BD29)</f>
        <v>#DIV/0!</v>
      </c>
      <c r="BE33" s="503"/>
      <c r="BF33" s="503"/>
      <c r="BG33" s="504"/>
      <c r="BH33" s="500" t="e">
        <f>SUM(BH8:BH29)</f>
        <v>#DIV/0!</v>
      </c>
      <c r="BI33" s="503"/>
      <c r="BJ33" s="503"/>
      <c r="BK33" s="504"/>
      <c r="BL33" s="500" t="e">
        <f>SUM(BL8:BL29)</f>
        <v>#DIV/0!</v>
      </c>
      <c r="BM33" s="503"/>
      <c r="BN33" s="503"/>
      <c r="BO33" s="504"/>
      <c r="BP33" s="29"/>
      <c r="BU33" s="26" t="e">
        <f t="shared" ref="BU33:CJ33" si="93">IF(OR(T33="x",T33= "X"),0.85,"")</f>
        <v>#DIV/0!</v>
      </c>
      <c r="BV33" s="26" t="str">
        <f t="shared" si="93"/>
        <v/>
      </c>
      <c r="BW33" s="26" t="str">
        <f t="shared" si="93"/>
        <v/>
      </c>
      <c r="BX33" s="26" t="str">
        <f t="shared" si="93"/>
        <v/>
      </c>
      <c r="BY33" s="26" t="e">
        <f t="shared" si="93"/>
        <v>#DIV/0!</v>
      </c>
      <c r="BZ33" s="26" t="str">
        <f t="shared" si="93"/>
        <v/>
      </c>
      <c r="CA33" s="26" t="str">
        <f t="shared" si="93"/>
        <v/>
      </c>
      <c r="CB33" s="26" t="str">
        <f t="shared" si="93"/>
        <v/>
      </c>
      <c r="CC33" s="26" t="e">
        <f t="shared" si="93"/>
        <v>#DIV/0!</v>
      </c>
      <c r="CD33" s="26" t="str">
        <f t="shared" si="93"/>
        <v/>
      </c>
      <c r="CE33" s="26" t="str">
        <f t="shared" si="93"/>
        <v/>
      </c>
      <c r="CF33" s="26" t="str">
        <f t="shared" si="93"/>
        <v/>
      </c>
      <c r="CG33" s="26" t="e">
        <f t="shared" si="93"/>
        <v>#DIV/0!</v>
      </c>
      <c r="CH33" s="26" t="str">
        <f t="shared" si="93"/>
        <v/>
      </c>
      <c r="CI33" s="26" t="str">
        <f t="shared" si="93"/>
        <v/>
      </c>
      <c r="CJ33" s="26" t="str">
        <f t="shared" si="93"/>
        <v/>
      </c>
      <c r="CK33" s="26" t="e">
        <f t="shared" ref="CK33" si="94">IF(OR(AJ33="x",AJ33= "X"),0.85,"")</f>
        <v>#DIV/0!</v>
      </c>
      <c r="CL33" s="26" t="str">
        <f t="shared" ref="CL33" si="95">IF(OR(AK33="x",AK33= "X"),0.85,"")</f>
        <v/>
      </c>
      <c r="CM33" s="26" t="str">
        <f t="shared" ref="CM33" si="96">IF(OR(AL33="x",AL33= "X"),0.85,"")</f>
        <v/>
      </c>
      <c r="CN33" s="26" t="str">
        <f t="shared" ref="CN33" si="97">IF(OR(AM33="x",AM33= "X"),0.85,"")</f>
        <v/>
      </c>
      <c r="CO33" s="26" t="e">
        <f t="shared" ref="CO33" si="98">IF(OR(AN33="x",AN33= "X"),0.85,"")</f>
        <v>#DIV/0!</v>
      </c>
      <c r="CP33" s="26" t="str">
        <f t="shared" ref="CP33" si="99">IF(OR(AO33="x",AO33= "X"),0.85,"")</f>
        <v/>
      </c>
      <c r="CQ33" s="26" t="str">
        <f t="shared" ref="CQ33" si="100">IF(OR(AP33="x",AP33= "X"),0.85,"")</f>
        <v/>
      </c>
      <c r="CR33" s="26" t="str">
        <f t="shared" ref="CR33" si="101">IF(OR(AQ33="x",AQ33= "X"),0.85,"")</f>
        <v/>
      </c>
      <c r="CS33" s="26" t="e">
        <f t="shared" ref="CS33" si="102">IF(OR(AR33="x",AR33= "X"),0.85,"")</f>
        <v>#DIV/0!</v>
      </c>
      <c r="CT33" s="26" t="str">
        <f t="shared" ref="CT33" si="103">IF(OR(AS33="x",AS33= "X"),0.85,"")</f>
        <v/>
      </c>
      <c r="CU33" s="26" t="str">
        <f t="shared" ref="CU33" si="104">IF(OR(AT33="x",AT33= "X"),0.85,"")</f>
        <v/>
      </c>
      <c r="CV33" s="26" t="str">
        <f t="shared" ref="CV33" si="105">IF(OR(AU33="x",AU33= "X"),0.85,"")</f>
        <v/>
      </c>
      <c r="CW33" s="26" t="e">
        <f t="shared" ref="CW33" si="106">IF(OR(AV33="x",AV33= "X"),0.85,"")</f>
        <v>#DIV/0!</v>
      </c>
      <c r="CX33" s="26" t="str">
        <f t="shared" ref="CX33" si="107">IF(OR(AW33="x",AW33= "X"),0.85,"")</f>
        <v/>
      </c>
      <c r="CY33" s="26" t="str">
        <f t="shared" ref="CY33" si="108">IF(OR(AX33="x",AX33= "X"),0.85,"")</f>
        <v/>
      </c>
      <c r="CZ33" s="26" t="str">
        <f t="shared" ref="CZ33" si="109">IF(OR(AY33="x",AY33= "X"),0.85,"")</f>
        <v/>
      </c>
      <c r="DA33" s="26" t="e">
        <f t="shared" ref="DA33" si="110">IF(OR(AZ33="x",AZ33= "X"),0.85,"")</f>
        <v>#DIV/0!</v>
      </c>
      <c r="DB33" s="26" t="str">
        <f t="shared" ref="DB33" si="111">IF(OR(BA33="x",BA33= "X"),0.85,"")</f>
        <v/>
      </c>
      <c r="DC33" s="26" t="str">
        <f t="shared" ref="DC33" si="112">IF(OR(BB33="x",BB33= "X"),0.85,"")</f>
        <v/>
      </c>
      <c r="DD33" s="26" t="str">
        <f t="shared" ref="DD33" si="113">IF(OR(BC33="x",BC33= "X"),0.85,"")</f>
        <v/>
      </c>
      <c r="DE33" s="26" t="e">
        <f t="shared" ref="DE33" si="114">IF(OR(BD33="x",BD33= "X"),0.85,"")</f>
        <v>#DIV/0!</v>
      </c>
      <c r="DF33" s="26" t="str">
        <f t="shared" ref="DF33" si="115">IF(OR(BE33="x",BE33= "X"),0.85,"")</f>
        <v/>
      </c>
      <c r="DG33" s="26" t="str">
        <f t="shared" ref="DG33" si="116">IF(OR(BF33="x",BF33= "X"),0.85,"")</f>
        <v/>
      </c>
      <c r="DH33" s="26" t="str">
        <f t="shared" ref="DH33" si="117">IF(OR(BG33="x",BG33= "X"),0.85,"")</f>
        <v/>
      </c>
      <c r="DI33" s="26" t="e">
        <f t="shared" ref="DI33" si="118">IF(OR(BH33="x",BH33= "X"),0.85,"")</f>
        <v>#DIV/0!</v>
      </c>
      <c r="DJ33" s="26" t="str">
        <f t="shared" ref="DJ33" si="119">IF(OR(BI33="x",BI33= "X"),0.85,"")</f>
        <v/>
      </c>
      <c r="DK33" s="26" t="str">
        <f t="shared" ref="DK33" si="120">IF(OR(BJ33="x",BJ33= "X"),0.85,"")</f>
        <v/>
      </c>
      <c r="DL33" s="26" t="str">
        <f t="shared" ref="DL33" si="121">IF(OR(BK33="x",BK33= "X"),0.85,"")</f>
        <v/>
      </c>
      <c r="DM33" s="26" t="e">
        <f t="shared" ref="DM33" si="122">IF(OR(BL33="x",BL33= "X"),0.85,"")</f>
        <v>#DIV/0!</v>
      </c>
      <c r="DN33" s="26" t="str">
        <f t="shared" ref="DN33" si="123">IF(OR(BM33="x",BM33= "X"),0.85,"")</f>
        <v/>
      </c>
      <c r="DO33" s="26" t="str">
        <f t="shared" ref="DO33" si="124">IF(OR(BN33="x",BN33= "X"),0.85,"")</f>
        <v/>
      </c>
      <c r="DP33" s="26" t="str">
        <f t="shared" ref="DP33" si="125">IF(OR(BO33="x",BO33= "X"),0.85,"")</f>
        <v/>
      </c>
      <c r="DQ33" s="26" t="e">
        <f t="shared" ref="DQ33" si="126">SUM(BU33:DP33)</f>
        <v>#DIV/0!</v>
      </c>
      <c r="DR33" s="26" t="str">
        <f t="shared" ref="DR33" si="127">IF(OR(BQ33="x",BQ33= "X"),0.85,"")</f>
        <v/>
      </c>
    </row>
    <row r="34" spans="1:122" ht="10.5" customHeight="1" x14ac:dyDescent="0.4">
      <c r="A34" s="520" t="s">
        <v>714</v>
      </c>
      <c r="B34" s="521"/>
      <c r="C34" s="521"/>
      <c r="D34" s="521"/>
      <c r="E34" s="521"/>
      <c r="F34" s="521"/>
      <c r="G34" s="521"/>
      <c r="H34" s="521"/>
      <c r="I34" s="521"/>
      <c r="J34" s="499">
        <f>(SUM(F33:Q33)/12)</f>
        <v>3.9799999999999991</v>
      </c>
      <c r="K34" s="121"/>
      <c r="L34" s="121"/>
      <c r="M34" s="121"/>
      <c r="N34" s="121"/>
      <c r="O34" s="121"/>
      <c r="P34" s="121"/>
      <c r="Q34" s="121"/>
      <c r="R34" s="214"/>
      <c r="S34" s="29"/>
      <c r="T34" s="30"/>
      <c r="U34" s="30"/>
      <c r="V34" s="27"/>
      <c r="W34" s="35"/>
      <c r="X34" s="27"/>
      <c r="Y34" s="27"/>
      <c r="Z34" s="27"/>
      <c r="AA34" s="27"/>
      <c r="AB34" s="27"/>
      <c r="AC34" s="27"/>
      <c r="AD34" s="27"/>
      <c r="AE34" s="27"/>
      <c r="AF34" s="27"/>
      <c r="AG34" s="27"/>
      <c r="AH34" s="27"/>
      <c r="AI34" s="27"/>
      <c r="AJ34" s="27"/>
      <c r="AK34" s="27"/>
      <c r="AL34" s="27"/>
      <c r="AM34" s="27"/>
      <c r="AN34" s="27"/>
      <c r="AO34" s="27"/>
      <c r="AP34" s="27"/>
      <c r="AQ34" s="27"/>
      <c r="AR34" s="27"/>
      <c r="AS34" s="27"/>
      <c r="AT34" s="27"/>
      <c r="AU34" s="27"/>
      <c r="AV34" s="27"/>
      <c r="AW34" s="27"/>
      <c r="AX34" s="27"/>
      <c r="AY34" s="27"/>
      <c r="AZ34" s="27"/>
      <c r="BA34" s="27"/>
      <c r="BB34" s="27"/>
      <c r="BC34" s="27"/>
      <c r="BD34" s="27"/>
      <c r="BE34" s="27"/>
      <c r="BF34" s="27"/>
      <c r="BG34" s="27"/>
      <c r="BH34" s="27"/>
      <c r="BI34" s="27"/>
      <c r="BJ34" s="27"/>
      <c r="BK34" s="27"/>
      <c r="BL34" s="27"/>
      <c r="BM34" s="27"/>
      <c r="BN34" s="27"/>
      <c r="BO34" s="27"/>
      <c r="BP34" s="29"/>
      <c r="BU34" s="26" t="str">
        <f t="shared" ref="BU34" si="128">IF(OR(T34="x",T34= "X"),0.85,"")</f>
        <v/>
      </c>
      <c r="BV34" s="26" t="str">
        <f t="shared" ref="BV34" si="129">IF(OR(U34="x",U34= "X"),0.85,"")</f>
        <v/>
      </c>
      <c r="BW34" s="26" t="str">
        <f t="shared" ref="BW34" si="130">IF(OR(V34="x",V34= "X"),0.85,"")</f>
        <v/>
      </c>
      <c r="BX34" s="26" t="str">
        <f t="shared" ref="BX34" si="131">IF(OR(W34="x",W34= "X"),0.85,"")</f>
        <v/>
      </c>
      <c r="BY34" s="26" t="str">
        <f t="shared" ref="BY34" si="132">IF(OR(X34="x",X34= "X"),0.85,"")</f>
        <v/>
      </c>
      <c r="BZ34" s="26" t="str">
        <f t="shared" ref="BZ34" si="133">IF(OR(Y34="x",Y34= "X"),0.85,"")</f>
        <v/>
      </c>
      <c r="CA34" s="26" t="str">
        <f t="shared" ref="CA34" si="134">IF(OR(Z34="x",Z34= "X"),0.85,"")</f>
        <v/>
      </c>
      <c r="CB34" s="26" t="str">
        <f t="shared" ref="CB34" si="135">IF(OR(AA34="x",AA34= "X"),0.85,"")</f>
        <v/>
      </c>
      <c r="CC34" s="26" t="str">
        <f t="shared" ref="CC34" si="136">IF(OR(AB34="x",AB34= "X"),0.85,"")</f>
        <v/>
      </c>
      <c r="CD34" s="26" t="str">
        <f t="shared" ref="CD34" si="137">IF(OR(AC34="x",AC34= "X"),0.85,"")</f>
        <v/>
      </c>
      <c r="CE34" s="26" t="str">
        <f t="shared" ref="CE34" si="138">IF(OR(AD34="x",AD34= "X"),0.85,"")</f>
        <v/>
      </c>
      <c r="CF34" s="26" t="str">
        <f t="shared" ref="CF34" si="139">IF(OR(AE34="x",AE34= "X"),0.85,"")</f>
        <v/>
      </c>
      <c r="CG34" s="26" t="str">
        <f t="shared" ref="CG34" si="140">IF(OR(AF34="x",AF34= "X"),0.85,"")</f>
        <v/>
      </c>
      <c r="CH34" s="26" t="str">
        <f t="shared" ref="CH34" si="141">IF(OR(AG34="x",AG34= "X"),0.85,"")</f>
        <v/>
      </c>
      <c r="CI34" s="26" t="str">
        <f t="shared" ref="CI34" si="142">IF(OR(AH34="x",AH34= "X"),0.85,"")</f>
        <v/>
      </c>
      <c r="CJ34" s="26" t="str">
        <f t="shared" ref="CJ34" si="143">IF(OR(AI34="x",AI34= "X"),0.85,"")</f>
        <v/>
      </c>
      <c r="CK34" s="26" t="str">
        <f t="shared" ref="CK34" si="144">IF(OR(AJ34="x",AJ34= "X"),0.85,"")</f>
        <v/>
      </c>
      <c r="CL34" s="26" t="str">
        <f t="shared" ref="CL34" si="145">IF(OR(AK34="x",AK34= "X"),0.85,"")</f>
        <v/>
      </c>
      <c r="CM34" s="26" t="str">
        <f t="shared" ref="CM34" si="146">IF(OR(AL34="x",AL34= "X"),0.85,"")</f>
        <v/>
      </c>
      <c r="CN34" s="26" t="str">
        <f t="shared" ref="CN34" si="147">IF(OR(AM34="x",AM34= "X"),0.85,"")</f>
        <v/>
      </c>
      <c r="CO34" s="26" t="str">
        <f t="shared" ref="CO34" si="148">IF(OR(AN34="x",AN34= "X"),0.85,"")</f>
        <v/>
      </c>
      <c r="CP34" s="26" t="str">
        <f t="shared" ref="CP34" si="149">IF(OR(AO34="x",AO34= "X"),0.85,"")</f>
        <v/>
      </c>
      <c r="CQ34" s="26" t="str">
        <f t="shared" ref="CQ34" si="150">IF(OR(AP34="x",AP34= "X"),0.85,"")</f>
        <v/>
      </c>
      <c r="CR34" s="26" t="str">
        <f t="shared" ref="CR34" si="151">IF(OR(AQ34="x",AQ34= "X"),0.85,"")</f>
        <v/>
      </c>
      <c r="CS34" s="26" t="str">
        <f t="shared" ref="CS34" si="152">IF(OR(AR34="x",AR34= "X"),0.85,"")</f>
        <v/>
      </c>
      <c r="CT34" s="26" t="str">
        <f t="shared" ref="CT34" si="153">IF(OR(AS34="x",AS34= "X"),0.85,"")</f>
        <v/>
      </c>
      <c r="CU34" s="26" t="str">
        <f t="shared" ref="CU34" si="154">IF(OR(AT34="x",AT34= "X"),0.85,"")</f>
        <v/>
      </c>
      <c r="CV34" s="26" t="str">
        <f t="shared" ref="CV34" si="155">IF(OR(AU34="x",AU34= "X"),0.85,"")</f>
        <v/>
      </c>
      <c r="CW34" s="26" t="str">
        <f t="shared" ref="CW34" si="156">IF(OR(AV34="x",AV34= "X"),0.85,"")</f>
        <v/>
      </c>
      <c r="CX34" s="26" t="str">
        <f t="shared" ref="CX34" si="157">IF(OR(AW34="x",AW34= "X"),0.85,"")</f>
        <v/>
      </c>
      <c r="CY34" s="26" t="str">
        <f t="shared" ref="CY34" si="158">IF(OR(AX34="x",AX34= "X"),0.85,"")</f>
        <v/>
      </c>
      <c r="CZ34" s="26" t="str">
        <f t="shared" ref="CZ34" si="159">IF(OR(AY34="x",AY34= "X"),0.85,"")</f>
        <v/>
      </c>
      <c r="DA34" s="26" t="str">
        <f t="shared" ref="DA34" si="160">IF(OR(AZ34="x",AZ34= "X"),0.85,"")</f>
        <v/>
      </c>
      <c r="DB34" s="26" t="str">
        <f t="shared" ref="DB34" si="161">IF(OR(BA34="x",BA34= "X"),0.85,"")</f>
        <v/>
      </c>
      <c r="DC34" s="26" t="str">
        <f t="shared" ref="DC34" si="162">IF(OR(BB34="x",BB34= "X"),0.85,"")</f>
        <v/>
      </c>
      <c r="DD34" s="26" t="str">
        <f t="shared" ref="DD34" si="163">IF(OR(BC34="x",BC34= "X"),0.85,"")</f>
        <v/>
      </c>
      <c r="DE34" s="26" t="str">
        <f t="shared" ref="DE34" si="164">IF(OR(BD34="x",BD34= "X"),0.85,"")</f>
        <v/>
      </c>
      <c r="DF34" s="26" t="str">
        <f t="shared" ref="DF34" si="165">IF(OR(BE34="x",BE34= "X"),0.85,"")</f>
        <v/>
      </c>
      <c r="DG34" s="26" t="str">
        <f t="shared" ref="DG34" si="166">IF(OR(BF34="x",BF34= "X"),0.85,"")</f>
        <v/>
      </c>
      <c r="DH34" s="26" t="str">
        <f t="shared" ref="DH34" si="167">IF(OR(BG34="x",BG34= "X"),0.85,"")</f>
        <v/>
      </c>
      <c r="DI34" s="26" t="str">
        <f t="shared" ref="DI34" si="168">IF(OR(BH34="x",BH34= "X"),0.85,"")</f>
        <v/>
      </c>
      <c r="DJ34" s="26" t="str">
        <f t="shared" ref="DJ34" si="169">IF(OR(BI34="x",BI34= "X"),0.85,"")</f>
        <v/>
      </c>
      <c r="DK34" s="26" t="str">
        <f t="shared" ref="DK34" si="170">IF(OR(BJ34="x",BJ34= "X"),0.85,"")</f>
        <v/>
      </c>
      <c r="DL34" s="26" t="str">
        <f t="shared" ref="DL34" si="171">IF(OR(BK34="x",BK34= "X"),0.85,"")</f>
        <v/>
      </c>
      <c r="DM34" s="26" t="str">
        <f t="shared" ref="DM34" si="172">IF(OR(BL34="x",BL34= "X"),0.85,"")</f>
        <v/>
      </c>
      <c r="DN34" s="26" t="str">
        <f t="shared" ref="DN34" si="173">IF(OR(BM34="x",BM34= "X"),0.85,"")</f>
        <v/>
      </c>
      <c r="DO34" s="26" t="str">
        <f t="shared" ref="DO34" si="174">IF(OR(BN34="x",BN34= "X"),0.85,"")</f>
        <v/>
      </c>
      <c r="DP34" s="26" t="str">
        <f t="shared" ref="DP34" si="175">IF(OR(BO34="x",BO34= "X"),0.85,"")</f>
        <v/>
      </c>
      <c r="DQ34" s="26">
        <f t="shared" ref="DQ34" si="176">SUM(BU34:DP34)</f>
        <v>0</v>
      </c>
      <c r="DR34" s="26" t="str">
        <f t="shared" ref="DR34" si="177">IF(OR(BQ34="x",BQ34= "X"),0.85,"")</f>
        <v/>
      </c>
    </row>
    <row r="35" spans="1:122" ht="11.25" customHeight="1" x14ac:dyDescent="0.35">
      <c r="A35" s="522"/>
      <c r="B35" s="522"/>
      <c r="C35" s="522"/>
      <c r="D35" s="522"/>
      <c r="E35" s="522"/>
      <c r="F35" s="522"/>
      <c r="G35" s="522"/>
      <c r="H35" s="522"/>
      <c r="I35" s="522"/>
      <c r="J35" s="214"/>
      <c r="K35" s="94"/>
      <c r="L35" s="94"/>
      <c r="M35" s="94"/>
      <c r="N35" s="94"/>
      <c r="O35" s="94"/>
      <c r="P35" s="94"/>
      <c r="Q35" s="94"/>
      <c r="R35" s="214"/>
      <c r="Z35" s="469" t="s">
        <v>713</v>
      </c>
      <c r="AA35" s="469"/>
      <c r="AB35" s="469"/>
      <c r="AC35" s="469"/>
      <c r="AD35" s="469"/>
      <c r="AE35" s="469"/>
      <c r="AF35" s="469"/>
      <c r="AG35" s="469"/>
      <c r="AH35" s="469"/>
      <c r="AI35" s="469"/>
      <c r="AJ35" s="469"/>
      <c r="AK35" s="469"/>
      <c r="AL35" s="469"/>
      <c r="AM35" s="469"/>
      <c r="AN35" s="469"/>
      <c r="AO35" s="469"/>
      <c r="AP35" s="519" t="e">
        <f>SUM(T33:BO33)/12</f>
        <v>#DIV/0!</v>
      </c>
      <c r="AQ35" s="519"/>
      <c r="AR35" s="519"/>
      <c r="AS35" s="519"/>
      <c r="AT35" s="519"/>
      <c r="AU35" s="519"/>
    </row>
    <row r="36" spans="1:122" ht="7.5" customHeight="1" x14ac:dyDescent="0.35">
      <c r="A36" s="522"/>
      <c r="B36" s="522"/>
      <c r="C36" s="522"/>
      <c r="D36" s="522"/>
      <c r="E36" s="522"/>
      <c r="F36" s="522"/>
      <c r="G36" s="522"/>
      <c r="H36" s="522"/>
      <c r="I36" s="522"/>
      <c r="J36" s="214"/>
      <c r="K36" s="94"/>
      <c r="L36" s="94"/>
      <c r="M36" s="94"/>
      <c r="N36" s="94"/>
      <c r="O36" s="94"/>
      <c r="P36" s="94"/>
      <c r="Q36" s="94"/>
      <c r="R36" s="214"/>
      <c r="U36" s="1">
        <f>COUNTIF('Page 12 PC1YR'!L14:O14,"x")</f>
        <v>4</v>
      </c>
    </row>
  </sheetData>
  <sheetProtection sheet="1" objects="1" scenarios="1" selectLockedCells="1" selectUnlockedCells="1"/>
  <mergeCells count="391">
    <mergeCell ref="A34:I36"/>
    <mergeCell ref="BD33:BG33"/>
    <mergeCell ref="M1:O1"/>
    <mergeCell ref="P1:Q1"/>
    <mergeCell ref="N3:N7"/>
    <mergeCell ref="BU9:BX9"/>
    <mergeCell ref="I3:I7"/>
    <mergeCell ref="F3:F7"/>
    <mergeCell ref="G3:G7"/>
    <mergeCell ref="H3:H7"/>
    <mergeCell ref="J3:J7"/>
    <mergeCell ref="K3:K7"/>
    <mergeCell ref="L3:L7"/>
    <mergeCell ref="M3:M7"/>
    <mergeCell ref="O3:O7"/>
    <mergeCell ref="P3:P7"/>
    <mergeCell ref="Q3:Q7"/>
    <mergeCell ref="X33:AA33"/>
    <mergeCell ref="AB33:AE33"/>
    <mergeCell ref="AF33:AI33"/>
    <mergeCell ref="AJ33:AM33"/>
    <mergeCell ref="BD29:BG29"/>
    <mergeCell ref="BH29:BK29"/>
    <mergeCell ref="BL29:BO29"/>
    <mergeCell ref="BH33:BK33"/>
    <mergeCell ref="AP35:AU35"/>
    <mergeCell ref="X29:AA29"/>
    <mergeCell ref="T33:W33"/>
    <mergeCell ref="AV29:AY29"/>
    <mergeCell ref="AZ29:BC29"/>
    <mergeCell ref="AZ30:BC30"/>
    <mergeCell ref="AZ32:BC32"/>
    <mergeCell ref="Z35:AO35"/>
    <mergeCell ref="AN33:AQ33"/>
    <mergeCell ref="AR33:AU33"/>
    <mergeCell ref="AV33:AY33"/>
    <mergeCell ref="AZ33:BC33"/>
    <mergeCell ref="AB29:AE29"/>
    <mergeCell ref="AF29:AI29"/>
    <mergeCell ref="AJ29:AM29"/>
    <mergeCell ref="AN29:AQ29"/>
    <mergeCell ref="AR29:AU29"/>
    <mergeCell ref="T29:W29"/>
    <mergeCell ref="BH31:BK31"/>
    <mergeCell ref="X31:AA31"/>
    <mergeCell ref="AB31:AE31"/>
    <mergeCell ref="AF31:AI31"/>
    <mergeCell ref="AJ31:AM31"/>
    <mergeCell ref="BL33:BO33"/>
    <mergeCell ref="BL24:BO24"/>
    <mergeCell ref="BL25:BO25"/>
    <mergeCell ref="BL26:BO26"/>
    <mergeCell ref="BL27:BO27"/>
    <mergeCell ref="BL28:BO28"/>
    <mergeCell ref="BL19:BO19"/>
    <mergeCell ref="BL20:BO20"/>
    <mergeCell ref="BL21:BO21"/>
    <mergeCell ref="BL22:BO22"/>
    <mergeCell ref="BL23:BO23"/>
    <mergeCell ref="BL31:BO31"/>
    <mergeCell ref="BH14:BK14"/>
    <mergeCell ref="BH15:BK15"/>
    <mergeCell ref="BH16:BK16"/>
    <mergeCell ref="BH17:BK17"/>
    <mergeCell ref="BH18:BK18"/>
    <mergeCell ref="BL14:BO14"/>
    <mergeCell ref="BL15:BO15"/>
    <mergeCell ref="BL16:BO16"/>
    <mergeCell ref="BL17:BO17"/>
    <mergeCell ref="BL18:BO18"/>
    <mergeCell ref="BD28:BG28"/>
    <mergeCell ref="BD19:BG19"/>
    <mergeCell ref="BD20:BG20"/>
    <mergeCell ref="BD21:BG21"/>
    <mergeCell ref="BD22:BG22"/>
    <mergeCell ref="BD23:BG23"/>
    <mergeCell ref="BH28:BK28"/>
    <mergeCell ref="BH19:BK19"/>
    <mergeCell ref="BH20:BK20"/>
    <mergeCell ref="BH21:BK21"/>
    <mergeCell ref="BH22:BK22"/>
    <mergeCell ref="BH23:BK23"/>
    <mergeCell ref="BH24:BK24"/>
    <mergeCell ref="BH25:BK25"/>
    <mergeCell ref="BH26:BK26"/>
    <mergeCell ref="BH27:BK27"/>
    <mergeCell ref="BD14:BG14"/>
    <mergeCell ref="BD15:BG15"/>
    <mergeCell ref="BD16:BG16"/>
    <mergeCell ref="BD17:BG17"/>
    <mergeCell ref="BD18:BG18"/>
    <mergeCell ref="AZ24:BC24"/>
    <mergeCell ref="AZ25:BC25"/>
    <mergeCell ref="AZ26:BC26"/>
    <mergeCell ref="AZ27:BC27"/>
    <mergeCell ref="BD24:BG24"/>
    <mergeCell ref="BD25:BG25"/>
    <mergeCell ref="BD26:BG26"/>
    <mergeCell ref="BD27:BG27"/>
    <mergeCell ref="AZ28:BC28"/>
    <mergeCell ref="AZ19:BC19"/>
    <mergeCell ref="AZ20:BC20"/>
    <mergeCell ref="AZ21:BC21"/>
    <mergeCell ref="AZ22:BC22"/>
    <mergeCell ref="AZ23:BC23"/>
    <mergeCell ref="AZ14:BC14"/>
    <mergeCell ref="AZ15:BC15"/>
    <mergeCell ref="AZ16:BC16"/>
    <mergeCell ref="AZ17:BC17"/>
    <mergeCell ref="AZ18:BC18"/>
    <mergeCell ref="AR26:AU26"/>
    <mergeCell ref="AR27:AU27"/>
    <mergeCell ref="AN24:AQ24"/>
    <mergeCell ref="AN25:AQ25"/>
    <mergeCell ref="AN26:AQ26"/>
    <mergeCell ref="AN27:AQ27"/>
    <mergeCell ref="AR28:AU28"/>
    <mergeCell ref="AV14:AY14"/>
    <mergeCell ref="AV15:AY15"/>
    <mergeCell ref="AV16:AY16"/>
    <mergeCell ref="AV17:AY17"/>
    <mergeCell ref="AV18:AY18"/>
    <mergeCell ref="AV19:AY19"/>
    <mergeCell ref="AV20:AY20"/>
    <mergeCell ref="AV21:AY21"/>
    <mergeCell ref="AV22:AY22"/>
    <mergeCell ref="AV23:AY23"/>
    <mergeCell ref="AV24:AY24"/>
    <mergeCell ref="AV25:AY25"/>
    <mergeCell ref="AV26:AY26"/>
    <mergeCell ref="AV27:AY27"/>
    <mergeCell ref="AV28:AY28"/>
    <mergeCell ref="AR14:AU14"/>
    <mergeCell ref="AR15:AU15"/>
    <mergeCell ref="AN14:AQ14"/>
    <mergeCell ref="AN15:AQ15"/>
    <mergeCell ref="AN16:AQ16"/>
    <mergeCell ref="AN17:AQ17"/>
    <mergeCell ref="AN18:AQ18"/>
    <mergeCell ref="AR22:AU22"/>
    <mergeCell ref="AR23:AU23"/>
    <mergeCell ref="AR24:AU24"/>
    <mergeCell ref="AR25:AU25"/>
    <mergeCell ref="AR16:AU16"/>
    <mergeCell ref="AR17:AU17"/>
    <mergeCell ref="AR18:AU18"/>
    <mergeCell ref="AR19:AU19"/>
    <mergeCell ref="AR20:AU20"/>
    <mergeCell ref="AR21:AU21"/>
    <mergeCell ref="AJ28:AM28"/>
    <mergeCell ref="AJ19:AM19"/>
    <mergeCell ref="AJ20:AM20"/>
    <mergeCell ref="AJ21:AM21"/>
    <mergeCell ref="AJ22:AM22"/>
    <mergeCell ref="AJ23:AM23"/>
    <mergeCell ref="AN28:AQ28"/>
    <mergeCell ref="AN19:AQ19"/>
    <mergeCell ref="AN20:AQ20"/>
    <mergeCell ref="AN21:AQ21"/>
    <mergeCell ref="AN22:AQ22"/>
    <mergeCell ref="AN23:AQ23"/>
    <mergeCell ref="AJ14:AM14"/>
    <mergeCell ref="AJ15:AM15"/>
    <mergeCell ref="AJ16:AM16"/>
    <mergeCell ref="AJ17:AM17"/>
    <mergeCell ref="AJ18:AM18"/>
    <mergeCell ref="AF24:AI24"/>
    <mergeCell ref="AF25:AI25"/>
    <mergeCell ref="AF26:AI26"/>
    <mergeCell ref="AF27:AI27"/>
    <mergeCell ref="AJ24:AM24"/>
    <mergeCell ref="AJ25:AM25"/>
    <mergeCell ref="AJ26:AM26"/>
    <mergeCell ref="AJ27:AM27"/>
    <mergeCell ref="AF28:AI28"/>
    <mergeCell ref="AF19:AI19"/>
    <mergeCell ref="AF20:AI20"/>
    <mergeCell ref="AF21:AI21"/>
    <mergeCell ref="AF22:AI22"/>
    <mergeCell ref="AF23:AI23"/>
    <mergeCell ref="AF14:AI14"/>
    <mergeCell ref="AF15:AI15"/>
    <mergeCell ref="AF16:AI16"/>
    <mergeCell ref="AF17:AI17"/>
    <mergeCell ref="AF18:AI18"/>
    <mergeCell ref="BL13:BO13"/>
    <mergeCell ref="BH9:BK9"/>
    <mergeCell ref="BH10:BK10"/>
    <mergeCell ref="BH11:BK11"/>
    <mergeCell ref="BH12:BK12"/>
    <mergeCell ref="X28:AA28"/>
    <mergeCell ref="X19:AA19"/>
    <mergeCell ref="X20:AA20"/>
    <mergeCell ref="X21:AA21"/>
    <mergeCell ref="X22:AA22"/>
    <mergeCell ref="X23:AA23"/>
    <mergeCell ref="X14:AA14"/>
    <mergeCell ref="X15:AA15"/>
    <mergeCell ref="X16:AA16"/>
    <mergeCell ref="X17:AA17"/>
    <mergeCell ref="X18:AA18"/>
    <mergeCell ref="AB14:AE14"/>
    <mergeCell ref="AB15:AE15"/>
    <mergeCell ref="AB16:AE16"/>
    <mergeCell ref="AB17:AE17"/>
    <mergeCell ref="AB18:AE18"/>
    <mergeCell ref="X24:AA24"/>
    <mergeCell ref="X25:AA25"/>
    <mergeCell ref="X26:AA26"/>
    <mergeCell ref="AV10:AY10"/>
    <mergeCell ref="AV11:AY11"/>
    <mergeCell ref="AV12:AY12"/>
    <mergeCell ref="AV13:AY13"/>
    <mergeCell ref="BD8:BG8"/>
    <mergeCell ref="AZ13:BC13"/>
    <mergeCell ref="BD9:BG9"/>
    <mergeCell ref="BD10:BG10"/>
    <mergeCell ref="BD11:BG11"/>
    <mergeCell ref="BD12:BG12"/>
    <mergeCell ref="BD13:BG13"/>
    <mergeCell ref="AZ9:BC9"/>
    <mergeCell ref="AZ10:BC10"/>
    <mergeCell ref="AZ11:BC11"/>
    <mergeCell ref="AZ12:BC12"/>
    <mergeCell ref="AF11:AI11"/>
    <mergeCell ref="AF12:AI12"/>
    <mergeCell ref="AF13:AI13"/>
    <mergeCell ref="BH8:BK8"/>
    <mergeCell ref="BL8:BO8"/>
    <mergeCell ref="X10:AA10"/>
    <mergeCell ref="AB10:AE10"/>
    <mergeCell ref="AF10:AI10"/>
    <mergeCell ref="AJ10:AM10"/>
    <mergeCell ref="AN10:AQ10"/>
    <mergeCell ref="AR9:AU9"/>
    <mergeCell ref="AR10:AU10"/>
    <mergeCell ref="AN8:AQ8"/>
    <mergeCell ref="AR8:AU8"/>
    <mergeCell ref="AV8:AY8"/>
    <mergeCell ref="AZ8:BC8"/>
    <mergeCell ref="AF8:AI8"/>
    <mergeCell ref="AF9:AI9"/>
    <mergeCell ref="AJ9:AM9"/>
    <mergeCell ref="AN9:AQ9"/>
    <mergeCell ref="AR11:AU11"/>
    <mergeCell ref="AR12:AU12"/>
    <mergeCell ref="AR13:AU13"/>
    <mergeCell ref="AV9:AY9"/>
    <mergeCell ref="AB11:AE11"/>
    <mergeCell ref="AB12:AE12"/>
    <mergeCell ref="AB13:AE13"/>
    <mergeCell ref="T25:W25"/>
    <mergeCell ref="T26:W26"/>
    <mergeCell ref="T27:W27"/>
    <mergeCell ref="T28:W28"/>
    <mergeCell ref="T20:W20"/>
    <mergeCell ref="T21:W21"/>
    <mergeCell ref="T22:W22"/>
    <mergeCell ref="T23:W23"/>
    <mergeCell ref="T24:W24"/>
    <mergeCell ref="X27:AA27"/>
    <mergeCell ref="AB24:AE24"/>
    <mergeCell ref="AB25:AE25"/>
    <mergeCell ref="AB26:AE26"/>
    <mergeCell ref="AB27:AE27"/>
    <mergeCell ref="AB28:AE28"/>
    <mergeCell ref="AB19:AE19"/>
    <mergeCell ref="AB20:AE20"/>
    <mergeCell ref="AB21:AE21"/>
    <mergeCell ref="AB22:AE22"/>
    <mergeCell ref="AB23:AE23"/>
    <mergeCell ref="AN11:AQ11"/>
    <mergeCell ref="AN12:AQ12"/>
    <mergeCell ref="AN13:AQ13"/>
    <mergeCell ref="AE1:AQ1"/>
    <mergeCell ref="AR1:AZ1"/>
    <mergeCell ref="AV3:AY7"/>
    <mergeCell ref="X3:AA7"/>
    <mergeCell ref="A8:E8"/>
    <mergeCell ref="AB3:AE7"/>
    <mergeCell ref="AF3:AI7"/>
    <mergeCell ref="AJ3:AM7"/>
    <mergeCell ref="AN3:AQ7"/>
    <mergeCell ref="AR3:AU7"/>
    <mergeCell ref="A3:E7"/>
    <mergeCell ref="T3:W7"/>
    <mergeCell ref="T9:W9"/>
    <mergeCell ref="X9:AA9"/>
    <mergeCell ref="A11:E11"/>
    <mergeCell ref="A9:E9"/>
    <mergeCell ref="A10:E10"/>
    <mergeCell ref="T8:W8"/>
    <mergeCell ref="X8:AA8"/>
    <mergeCell ref="AB8:AE8"/>
    <mergeCell ref="T13:W13"/>
    <mergeCell ref="BA1:BK1"/>
    <mergeCell ref="BL1:BO1"/>
    <mergeCell ref="DI3:DL7"/>
    <mergeCell ref="DM3:DP7"/>
    <mergeCell ref="BY3:CB7"/>
    <mergeCell ref="CC3:CF7"/>
    <mergeCell ref="CG3:CJ7"/>
    <mergeCell ref="CK3:CN7"/>
    <mergeCell ref="CO3:CR7"/>
    <mergeCell ref="CS3:CV7"/>
    <mergeCell ref="AZ3:BC7"/>
    <mergeCell ref="BD3:BG7"/>
    <mergeCell ref="BH3:BK7"/>
    <mergeCell ref="BL3:BO7"/>
    <mergeCell ref="BU3:BX7"/>
    <mergeCell ref="CW3:CZ7"/>
    <mergeCell ref="DA3:DD7"/>
    <mergeCell ref="DE3:DH7"/>
    <mergeCell ref="BP1:BP29"/>
    <mergeCell ref="BH13:BK13"/>
    <mergeCell ref="BL9:BO9"/>
    <mergeCell ref="BL10:BO10"/>
    <mergeCell ref="BL11:BO11"/>
    <mergeCell ref="BL12:BO12"/>
    <mergeCell ref="AV30:AY30"/>
    <mergeCell ref="A33:E33"/>
    <mergeCell ref="AJ8:AM8"/>
    <mergeCell ref="A29:E29"/>
    <mergeCell ref="A27:E27"/>
    <mergeCell ref="A28:E28"/>
    <mergeCell ref="A25:E25"/>
    <mergeCell ref="A26:E26"/>
    <mergeCell ref="A23:E23"/>
    <mergeCell ref="A24:E24"/>
    <mergeCell ref="A20:E20"/>
    <mergeCell ref="A21:E21"/>
    <mergeCell ref="A18:E18"/>
    <mergeCell ref="AJ11:AM11"/>
    <mergeCell ref="AJ12:AM12"/>
    <mergeCell ref="AJ13:AM13"/>
    <mergeCell ref="T15:W15"/>
    <mergeCell ref="T16:W16"/>
    <mergeCell ref="T17:W17"/>
    <mergeCell ref="T18:W18"/>
    <mergeCell ref="T19:W19"/>
    <mergeCell ref="A22:E22"/>
    <mergeCell ref="T10:W10"/>
    <mergeCell ref="T11:W11"/>
    <mergeCell ref="AN31:AQ31"/>
    <mergeCell ref="AR31:AU31"/>
    <mergeCell ref="AV31:AY31"/>
    <mergeCell ref="AZ31:BC31"/>
    <mergeCell ref="BD31:BG31"/>
    <mergeCell ref="BD32:BG32"/>
    <mergeCell ref="BH32:BK32"/>
    <mergeCell ref="BL32:BO32"/>
    <mergeCell ref="A1:L1"/>
    <mergeCell ref="A2:Q2"/>
    <mergeCell ref="AN32:AQ32"/>
    <mergeCell ref="AR32:AU32"/>
    <mergeCell ref="AV32:AY32"/>
    <mergeCell ref="BD30:BG30"/>
    <mergeCell ref="BH30:BK30"/>
    <mergeCell ref="BL30:BO30"/>
    <mergeCell ref="A30:E30"/>
    <mergeCell ref="T30:W30"/>
    <mergeCell ref="X30:AA30"/>
    <mergeCell ref="AB30:AE30"/>
    <mergeCell ref="AF30:AI30"/>
    <mergeCell ref="AJ30:AM30"/>
    <mergeCell ref="AN30:AQ30"/>
    <mergeCell ref="AR30:AU30"/>
    <mergeCell ref="J34:J36"/>
    <mergeCell ref="K34:Q36"/>
    <mergeCell ref="R1:R36"/>
    <mergeCell ref="A32:E32"/>
    <mergeCell ref="T32:W32"/>
    <mergeCell ref="X32:AA32"/>
    <mergeCell ref="AB32:AE32"/>
    <mergeCell ref="AF32:AI32"/>
    <mergeCell ref="AJ32:AM32"/>
    <mergeCell ref="A31:E31"/>
    <mergeCell ref="T31:W31"/>
    <mergeCell ref="T12:W12"/>
    <mergeCell ref="T14:W14"/>
    <mergeCell ref="AB9:AE9"/>
    <mergeCell ref="A12:E12"/>
    <mergeCell ref="A13:E13"/>
    <mergeCell ref="A19:E19"/>
    <mergeCell ref="A16:E16"/>
    <mergeCell ref="A17:E17"/>
    <mergeCell ref="A14:E14"/>
    <mergeCell ref="A15:E15"/>
    <mergeCell ref="X11:AA11"/>
    <mergeCell ref="X12:AA12"/>
    <mergeCell ref="X13:AA13"/>
  </mergeCells>
  <pageMargins left="1" right="0.25" top="0.75" bottom="0.75" header="0.3" footer="0.3"/>
  <pageSetup scale="97" orientation="landscape" r:id="rId1"/>
  <colBreaks count="2" manualBreakCount="2">
    <brk id="18" max="1048575" man="1"/>
    <brk id="68" max="1048575" man="1"/>
  </colBreaks>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DM45"/>
  <sheetViews>
    <sheetView zoomScaleNormal="100" zoomScaleSheetLayoutView="100" workbookViewId="0">
      <pane xSplit="11" ySplit="7" topLeftCell="L8" activePane="bottomRight" state="frozen"/>
      <selection activeCell="A3" sqref="A3:AR55"/>
      <selection pane="topRight" activeCell="A3" sqref="A3:AR55"/>
      <selection pane="bottomLeft" activeCell="A3" sqref="A3:AR55"/>
      <selection pane="bottomRight" activeCell="F25" sqref="F25:K41"/>
    </sheetView>
  </sheetViews>
  <sheetFormatPr defaultColWidth="0" defaultRowHeight="14.15" zeroHeight="1" x14ac:dyDescent="0.35"/>
  <cols>
    <col min="1" max="4" width="2.3046875" style="1" customWidth="1"/>
    <col min="5" max="5" width="12.3046875" style="1" customWidth="1"/>
    <col min="6" max="11" width="2.69140625" style="1" customWidth="1"/>
    <col min="12" max="59" width="2.3046875" style="1" customWidth="1"/>
    <col min="60" max="60" width="5.53515625" style="1" customWidth="1"/>
    <col min="61" max="64" width="2.3046875" style="1" hidden="1" customWidth="1"/>
    <col min="65" max="65" width="11.3046875" style="1" hidden="1" customWidth="1"/>
    <col min="66" max="78" width="5.53515625" style="1" hidden="1" customWidth="1"/>
    <col min="79" max="80" width="4.53515625" style="1" hidden="1" customWidth="1"/>
    <col min="81" max="81" width="5.53515625" style="1" hidden="1" customWidth="1"/>
    <col min="82" max="112" width="4.53515625" style="1" hidden="1" customWidth="1"/>
    <col min="113" max="113" width="6.53515625" style="1" hidden="1" customWidth="1"/>
    <col min="114" max="114" width="2.3046875" style="1" hidden="1" customWidth="1"/>
    <col min="115" max="115" width="14.07421875" style="1" hidden="1" customWidth="1"/>
    <col min="116" max="116" width="8.3046875" style="1" hidden="1" customWidth="1"/>
    <col min="117" max="16384" width="2.3046875" style="1" hidden="1"/>
  </cols>
  <sheetData>
    <row r="1" spans="1:117" ht="15.45" x14ac:dyDescent="0.4">
      <c r="A1" s="86" t="str">
        <f>'Page 1'!B11</f>
        <v>Gasconade County</v>
      </c>
      <c r="B1" s="86"/>
      <c r="C1" s="86"/>
      <c r="D1" s="86"/>
      <c r="E1" s="86"/>
      <c r="F1" s="86"/>
      <c r="G1" s="86"/>
      <c r="H1" s="86"/>
      <c r="I1" s="86"/>
      <c r="J1" s="86"/>
      <c r="K1" s="86"/>
      <c r="L1" s="86"/>
      <c r="M1" s="86"/>
      <c r="N1" s="86"/>
      <c r="O1" s="86"/>
      <c r="P1" s="86"/>
      <c r="Q1" s="86"/>
      <c r="R1" s="86"/>
      <c r="S1" s="86"/>
      <c r="T1" s="86"/>
      <c r="U1" s="86"/>
      <c r="V1" s="86"/>
      <c r="W1" s="87" t="s">
        <v>13</v>
      </c>
      <c r="X1" s="88"/>
      <c r="Y1" s="88"/>
      <c r="Z1" s="88"/>
      <c r="AA1" s="88"/>
      <c r="AB1" s="88"/>
      <c r="AC1" s="88"/>
      <c r="AD1" s="88"/>
      <c r="AE1" s="88"/>
      <c r="AF1" s="88"/>
      <c r="AG1" s="88"/>
      <c r="AH1" s="88"/>
      <c r="AI1" s="88"/>
      <c r="AJ1" s="124"/>
      <c r="AK1" s="124"/>
      <c r="AL1" s="124"/>
      <c r="AM1" s="124"/>
      <c r="AN1" s="124"/>
      <c r="AO1" s="124"/>
      <c r="AP1" s="124"/>
      <c r="AQ1" s="124"/>
      <c r="AR1" s="124"/>
      <c r="AS1" s="469" t="s">
        <v>664</v>
      </c>
      <c r="AT1" s="469"/>
      <c r="AU1" s="469"/>
      <c r="AV1" s="469"/>
      <c r="AW1" s="469"/>
      <c r="AX1" s="469"/>
      <c r="AY1" s="469"/>
      <c r="AZ1" s="469"/>
      <c r="BA1" s="469"/>
      <c r="BB1" s="469"/>
      <c r="BC1" s="469"/>
      <c r="BD1" s="468" t="str">
        <f>BN1</f>
        <v>2027</v>
      </c>
      <c r="BE1" s="468"/>
      <c r="BF1" s="468"/>
      <c r="BG1" s="468"/>
      <c r="BH1" s="478">
        <v>14</v>
      </c>
      <c r="BI1" s="1" t="str">
        <f>'Page 1'!B6</f>
        <v>2026-2027</v>
      </c>
      <c r="BM1" s="1" t="str">
        <f>LEFT(BI1,4)</f>
        <v>2026</v>
      </c>
      <c r="BN1" s="1" t="str">
        <f>RIGHT(BI1,4)</f>
        <v>2027</v>
      </c>
    </row>
    <row r="2" spans="1:117" ht="15.45" x14ac:dyDescent="0.4">
      <c r="A2" s="475" t="str">
        <f>"Phase Chart " &amp; 'Page 14 PC2YR'!BN1</f>
        <v>Phase Chart 2027</v>
      </c>
      <c r="B2" s="476"/>
      <c r="C2" s="476"/>
      <c r="D2" s="476"/>
      <c r="E2" s="476"/>
      <c r="F2" s="476"/>
      <c r="G2" s="476"/>
      <c r="H2" s="476"/>
      <c r="I2" s="476"/>
      <c r="J2" s="476"/>
      <c r="K2" s="476"/>
      <c r="L2" s="476"/>
      <c r="M2" s="476"/>
      <c r="N2" s="476"/>
      <c r="O2" s="476"/>
      <c r="P2" s="476"/>
      <c r="Q2" s="476"/>
      <c r="R2" s="476"/>
      <c r="S2" s="476"/>
      <c r="T2" s="476"/>
      <c r="U2" s="476"/>
      <c r="V2" s="476"/>
      <c r="W2" s="476"/>
      <c r="X2" s="476"/>
      <c r="Y2" s="476"/>
      <c r="Z2" s="476"/>
      <c r="AA2" s="476"/>
      <c r="AB2" s="476"/>
      <c r="AC2" s="476"/>
      <c r="AD2" s="476"/>
      <c r="AE2" s="476"/>
      <c r="AF2" s="476"/>
      <c r="AG2" s="476"/>
      <c r="AH2" s="476"/>
      <c r="AI2" s="476"/>
      <c r="AJ2" s="476"/>
      <c r="AK2" s="476"/>
      <c r="AL2" s="476"/>
      <c r="AM2" s="476"/>
      <c r="AN2" s="476"/>
      <c r="AO2" s="476"/>
      <c r="AP2" s="476"/>
      <c r="AQ2" s="476"/>
      <c r="AR2" s="476"/>
      <c r="AS2" s="476"/>
      <c r="AT2" s="476"/>
      <c r="AU2" s="476"/>
      <c r="AV2" s="476"/>
      <c r="AW2" s="476"/>
      <c r="AX2" s="476"/>
      <c r="AY2" s="476"/>
      <c r="AZ2" s="476"/>
      <c r="BA2" s="476"/>
      <c r="BB2" s="476"/>
      <c r="BC2" s="476"/>
      <c r="BD2" s="476"/>
      <c r="BE2" s="476"/>
      <c r="BF2" s="476"/>
      <c r="BG2" s="476"/>
      <c r="BH2" s="478"/>
    </row>
    <row r="3" spans="1:117" ht="15" customHeight="1" x14ac:dyDescent="0.35">
      <c r="A3" s="467" t="s">
        <v>651</v>
      </c>
      <c r="B3" s="467"/>
      <c r="C3" s="467"/>
      <c r="D3" s="467"/>
      <c r="E3" s="467"/>
      <c r="F3" s="470" t="s">
        <v>918</v>
      </c>
      <c r="G3" s="470"/>
      <c r="H3" s="471"/>
      <c r="I3" s="472" t="s">
        <v>917</v>
      </c>
      <c r="J3" s="472"/>
      <c r="K3" s="473"/>
      <c r="L3" s="474" t="s">
        <v>650</v>
      </c>
      <c r="M3" s="474"/>
      <c r="N3" s="474"/>
      <c r="O3" s="474"/>
      <c r="P3" s="474" t="s">
        <v>652</v>
      </c>
      <c r="Q3" s="474"/>
      <c r="R3" s="474"/>
      <c r="S3" s="474"/>
      <c r="T3" s="474" t="s">
        <v>653</v>
      </c>
      <c r="U3" s="474"/>
      <c r="V3" s="474"/>
      <c r="W3" s="474"/>
      <c r="X3" s="474" t="s">
        <v>654</v>
      </c>
      <c r="Y3" s="474"/>
      <c r="Z3" s="474"/>
      <c r="AA3" s="474"/>
      <c r="AB3" s="474" t="s">
        <v>655</v>
      </c>
      <c r="AC3" s="474"/>
      <c r="AD3" s="474"/>
      <c r="AE3" s="474"/>
      <c r="AF3" s="474" t="s">
        <v>656</v>
      </c>
      <c r="AG3" s="474"/>
      <c r="AH3" s="474"/>
      <c r="AI3" s="474"/>
      <c r="AJ3" s="474" t="s">
        <v>657</v>
      </c>
      <c r="AK3" s="474"/>
      <c r="AL3" s="474"/>
      <c r="AM3" s="474"/>
      <c r="AN3" s="474" t="s">
        <v>658</v>
      </c>
      <c r="AO3" s="474"/>
      <c r="AP3" s="474"/>
      <c r="AQ3" s="474"/>
      <c r="AR3" s="474" t="s">
        <v>659</v>
      </c>
      <c r="AS3" s="474"/>
      <c r="AT3" s="474"/>
      <c r="AU3" s="474"/>
      <c r="AV3" s="474" t="s">
        <v>660</v>
      </c>
      <c r="AW3" s="474"/>
      <c r="AX3" s="474"/>
      <c r="AY3" s="474"/>
      <c r="AZ3" s="474" t="s">
        <v>661</v>
      </c>
      <c r="BA3" s="474"/>
      <c r="BB3" s="474"/>
      <c r="BC3" s="474"/>
      <c r="BD3" s="474" t="s">
        <v>662</v>
      </c>
      <c r="BE3" s="474"/>
      <c r="BF3" s="474"/>
      <c r="BG3" s="474"/>
      <c r="BH3" s="478"/>
      <c r="BM3" s="474" t="s">
        <v>650</v>
      </c>
      <c r="BN3" s="474"/>
      <c r="BO3" s="474"/>
      <c r="BP3" s="474"/>
      <c r="BQ3" s="474" t="s">
        <v>652</v>
      </c>
      <c r="BR3" s="474"/>
      <c r="BS3" s="474"/>
      <c r="BT3" s="474"/>
      <c r="BU3" s="474" t="s">
        <v>653</v>
      </c>
      <c r="BV3" s="474"/>
      <c r="BW3" s="474"/>
      <c r="BX3" s="474"/>
      <c r="BY3" s="474" t="s">
        <v>654</v>
      </c>
      <c r="BZ3" s="474"/>
      <c r="CA3" s="474"/>
      <c r="CB3" s="474"/>
      <c r="CC3" s="474" t="s">
        <v>655</v>
      </c>
      <c r="CD3" s="474"/>
      <c r="CE3" s="474"/>
      <c r="CF3" s="474"/>
      <c r="CG3" s="474" t="s">
        <v>656</v>
      </c>
      <c r="CH3" s="474"/>
      <c r="CI3" s="474"/>
      <c r="CJ3" s="474"/>
      <c r="CK3" s="474" t="s">
        <v>657</v>
      </c>
      <c r="CL3" s="474"/>
      <c r="CM3" s="474"/>
      <c r="CN3" s="474"/>
      <c r="CO3" s="474" t="s">
        <v>658</v>
      </c>
      <c r="CP3" s="474"/>
      <c r="CQ3" s="474"/>
      <c r="CR3" s="474"/>
      <c r="CS3" s="474" t="s">
        <v>659</v>
      </c>
      <c r="CT3" s="474"/>
      <c r="CU3" s="474"/>
      <c r="CV3" s="474"/>
      <c r="CW3" s="474" t="s">
        <v>660</v>
      </c>
      <c r="CX3" s="474"/>
      <c r="CY3" s="474"/>
      <c r="CZ3" s="474"/>
      <c r="DA3" s="474" t="s">
        <v>661</v>
      </c>
      <c r="DB3" s="474"/>
      <c r="DC3" s="474"/>
      <c r="DD3" s="474"/>
      <c r="DE3" s="474" t="s">
        <v>662</v>
      </c>
      <c r="DF3" s="474"/>
      <c r="DG3" s="474"/>
      <c r="DH3" s="474"/>
      <c r="DK3" s="450" t="s">
        <v>705</v>
      </c>
    </row>
    <row r="4" spans="1:117" ht="15" customHeight="1" x14ac:dyDescent="0.35">
      <c r="A4" s="467"/>
      <c r="B4" s="467"/>
      <c r="C4" s="467"/>
      <c r="D4" s="467"/>
      <c r="E4" s="467"/>
      <c r="F4" s="470"/>
      <c r="G4" s="470"/>
      <c r="H4" s="471"/>
      <c r="I4" s="472"/>
      <c r="J4" s="472"/>
      <c r="K4" s="473"/>
      <c r="L4" s="474"/>
      <c r="M4" s="474"/>
      <c r="N4" s="474"/>
      <c r="O4" s="474"/>
      <c r="P4" s="474"/>
      <c r="Q4" s="474"/>
      <c r="R4" s="474"/>
      <c r="S4" s="474"/>
      <c r="T4" s="474"/>
      <c r="U4" s="474"/>
      <c r="V4" s="474"/>
      <c r="W4" s="474"/>
      <c r="X4" s="474"/>
      <c r="Y4" s="474"/>
      <c r="Z4" s="474"/>
      <c r="AA4" s="474"/>
      <c r="AB4" s="474"/>
      <c r="AC4" s="474"/>
      <c r="AD4" s="474"/>
      <c r="AE4" s="474"/>
      <c r="AF4" s="474"/>
      <c r="AG4" s="474"/>
      <c r="AH4" s="474"/>
      <c r="AI4" s="474"/>
      <c r="AJ4" s="474"/>
      <c r="AK4" s="474"/>
      <c r="AL4" s="474"/>
      <c r="AM4" s="474"/>
      <c r="AN4" s="474"/>
      <c r="AO4" s="474"/>
      <c r="AP4" s="474"/>
      <c r="AQ4" s="474"/>
      <c r="AR4" s="474"/>
      <c r="AS4" s="474"/>
      <c r="AT4" s="474"/>
      <c r="AU4" s="474"/>
      <c r="AV4" s="474"/>
      <c r="AW4" s="474"/>
      <c r="AX4" s="474"/>
      <c r="AY4" s="474"/>
      <c r="AZ4" s="474"/>
      <c r="BA4" s="474"/>
      <c r="BB4" s="474"/>
      <c r="BC4" s="474"/>
      <c r="BD4" s="474"/>
      <c r="BE4" s="474"/>
      <c r="BF4" s="474"/>
      <c r="BG4" s="474"/>
      <c r="BH4" s="478"/>
      <c r="BM4" s="474"/>
      <c r="BN4" s="474"/>
      <c r="BO4" s="474"/>
      <c r="BP4" s="474"/>
      <c r="BQ4" s="474"/>
      <c r="BR4" s="474"/>
      <c r="BS4" s="474"/>
      <c r="BT4" s="474"/>
      <c r="BU4" s="474"/>
      <c r="BV4" s="474"/>
      <c r="BW4" s="474"/>
      <c r="BX4" s="474"/>
      <c r="BY4" s="474"/>
      <c r="BZ4" s="474"/>
      <c r="CA4" s="474"/>
      <c r="CB4" s="474"/>
      <c r="CC4" s="474"/>
      <c r="CD4" s="474"/>
      <c r="CE4" s="474"/>
      <c r="CF4" s="474"/>
      <c r="CG4" s="474"/>
      <c r="CH4" s="474"/>
      <c r="CI4" s="474"/>
      <c r="CJ4" s="474"/>
      <c r="CK4" s="474"/>
      <c r="CL4" s="474"/>
      <c r="CM4" s="474"/>
      <c r="CN4" s="474"/>
      <c r="CO4" s="474"/>
      <c r="CP4" s="474"/>
      <c r="CQ4" s="474"/>
      <c r="CR4" s="474"/>
      <c r="CS4" s="474"/>
      <c r="CT4" s="474"/>
      <c r="CU4" s="474"/>
      <c r="CV4" s="474"/>
      <c r="CW4" s="474"/>
      <c r="CX4" s="474"/>
      <c r="CY4" s="474"/>
      <c r="CZ4" s="474"/>
      <c r="DA4" s="474"/>
      <c r="DB4" s="474"/>
      <c r="DC4" s="474"/>
      <c r="DD4" s="474"/>
      <c r="DE4" s="474"/>
      <c r="DF4" s="474"/>
      <c r="DG4" s="474"/>
      <c r="DH4" s="474"/>
      <c r="DK4" s="450"/>
    </row>
    <row r="5" spans="1:117" ht="15" customHeight="1" x14ac:dyDescent="0.35">
      <c r="A5" s="467"/>
      <c r="B5" s="467"/>
      <c r="C5" s="467"/>
      <c r="D5" s="467"/>
      <c r="E5" s="467"/>
      <c r="F5" s="470"/>
      <c r="G5" s="470"/>
      <c r="H5" s="471"/>
      <c r="I5" s="472"/>
      <c r="J5" s="472"/>
      <c r="K5" s="473"/>
      <c r="L5" s="474"/>
      <c r="M5" s="474"/>
      <c r="N5" s="474"/>
      <c r="O5" s="474"/>
      <c r="P5" s="474"/>
      <c r="Q5" s="474"/>
      <c r="R5" s="474"/>
      <c r="S5" s="474"/>
      <c r="T5" s="474"/>
      <c r="U5" s="474"/>
      <c r="V5" s="474"/>
      <c r="W5" s="474"/>
      <c r="X5" s="474"/>
      <c r="Y5" s="474"/>
      <c r="Z5" s="474"/>
      <c r="AA5" s="474"/>
      <c r="AB5" s="474"/>
      <c r="AC5" s="474"/>
      <c r="AD5" s="474"/>
      <c r="AE5" s="474"/>
      <c r="AF5" s="474"/>
      <c r="AG5" s="474"/>
      <c r="AH5" s="474"/>
      <c r="AI5" s="474"/>
      <c r="AJ5" s="474"/>
      <c r="AK5" s="474"/>
      <c r="AL5" s="474"/>
      <c r="AM5" s="474"/>
      <c r="AN5" s="474"/>
      <c r="AO5" s="474"/>
      <c r="AP5" s="474"/>
      <c r="AQ5" s="474"/>
      <c r="AR5" s="474"/>
      <c r="AS5" s="474"/>
      <c r="AT5" s="474"/>
      <c r="AU5" s="474"/>
      <c r="AV5" s="474"/>
      <c r="AW5" s="474"/>
      <c r="AX5" s="474"/>
      <c r="AY5" s="474"/>
      <c r="AZ5" s="474"/>
      <c r="BA5" s="474"/>
      <c r="BB5" s="474"/>
      <c r="BC5" s="474"/>
      <c r="BD5" s="474"/>
      <c r="BE5" s="474"/>
      <c r="BF5" s="474"/>
      <c r="BG5" s="474"/>
      <c r="BH5" s="478"/>
      <c r="BM5" s="474"/>
      <c r="BN5" s="474"/>
      <c r="BO5" s="474"/>
      <c r="BP5" s="474"/>
      <c r="BQ5" s="474"/>
      <c r="BR5" s="474"/>
      <c r="BS5" s="474"/>
      <c r="BT5" s="474"/>
      <c r="BU5" s="474"/>
      <c r="BV5" s="474"/>
      <c r="BW5" s="474"/>
      <c r="BX5" s="474"/>
      <c r="BY5" s="474"/>
      <c r="BZ5" s="474"/>
      <c r="CA5" s="474"/>
      <c r="CB5" s="474"/>
      <c r="CC5" s="474"/>
      <c r="CD5" s="474"/>
      <c r="CE5" s="474"/>
      <c r="CF5" s="474"/>
      <c r="CG5" s="474"/>
      <c r="CH5" s="474"/>
      <c r="CI5" s="474"/>
      <c r="CJ5" s="474"/>
      <c r="CK5" s="474"/>
      <c r="CL5" s="474"/>
      <c r="CM5" s="474"/>
      <c r="CN5" s="474"/>
      <c r="CO5" s="474"/>
      <c r="CP5" s="474"/>
      <c r="CQ5" s="474"/>
      <c r="CR5" s="474"/>
      <c r="CS5" s="474"/>
      <c r="CT5" s="474"/>
      <c r="CU5" s="474"/>
      <c r="CV5" s="474"/>
      <c r="CW5" s="474"/>
      <c r="CX5" s="474"/>
      <c r="CY5" s="474"/>
      <c r="CZ5" s="474"/>
      <c r="DA5" s="474"/>
      <c r="DB5" s="474"/>
      <c r="DC5" s="474"/>
      <c r="DD5" s="474"/>
      <c r="DE5" s="474"/>
      <c r="DF5" s="474"/>
      <c r="DG5" s="474"/>
      <c r="DH5" s="474"/>
      <c r="DK5" s="450"/>
    </row>
    <row r="6" spans="1:117" ht="15" customHeight="1" x14ac:dyDescent="0.35">
      <c r="A6" s="467"/>
      <c r="B6" s="467"/>
      <c r="C6" s="467"/>
      <c r="D6" s="467"/>
      <c r="E6" s="467"/>
      <c r="F6" s="470"/>
      <c r="G6" s="470"/>
      <c r="H6" s="471"/>
      <c r="I6" s="472"/>
      <c r="J6" s="472"/>
      <c r="K6" s="473"/>
      <c r="L6" s="474"/>
      <c r="M6" s="474"/>
      <c r="N6" s="474"/>
      <c r="O6" s="474"/>
      <c r="P6" s="474"/>
      <c r="Q6" s="474"/>
      <c r="R6" s="474"/>
      <c r="S6" s="474"/>
      <c r="T6" s="474"/>
      <c r="U6" s="474"/>
      <c r="V6" s="474"/>
      <c r="W6" s="474"/>
      <c r="X6" s="474"/>
      <c r="Y6" s="474"/>
      <c r="Z6" s="474"/>
      <c r="AA6" s="474"/>
      <c r="AB6" s="474"/>
      <c r="AC6" s="474"/>
      <c r="AD6" s="474"/>
      <c r="AE6" s="474"/>
      <c r="AF6" s="474"/>
      <c r="AG6" s="474"/>
      <c r="AH6" s="474"/>
      <c r="AI6" s="474"/>
      <c r="AJ6" s="474"/>
      <c r="AK6" s="474"/>
      <c r="AL6" s="474"/>
      <c r="AM6" s="474"/>
      <c r="AN6" s="474"/>
      <c r="AO6" s="474"/>
      <c r="AP6" s="474"/>
      <c r="AQ6" s="474"/>
      <c r="AR6" s="474"/>
      <c r="AS6" s="474"/>
      <c r="AT6" s="474"/>
      <c r="AU6" s="474"/>
      <c r="AV6" s="474"/>
      <c r="AW6" s="474"/>
      <c r="AX6" s="474"/>
      <c r="AY6" s="474"/>
      <c r="AZ6" s="474"/>
      <c r="BA6" s="474"/>
      <c r="BB6" s="474"/>
      <c r="BC6" s="474"/>
      <c r="BD6" s="474"/>
      <c r="BE6" s="474"/>
      <c r="BF6" s="474"/>
      <c r="BG6" s="474"/>
      <c r="BH6" s="478"/>
      <c r="BM6" s="474"/>
      <c r="BN6" s="474"/>
      <c r="BO6" s="474"/>
      <c r="BP6" s="474"/>
      <c r="BQ6" s="474"/>
      <c r="BR6" s="474"/>
      <c r="BS6" s="474"/>
      <c r="BT6" s="474"/>
      <c r="BU6" s="474"/>
      <c r="BV6" s="474"/>
      <c r="BW6" s="474"/>
      <c r="BX6" s="474"/>
      <c r="BY6" s="474"/>
      <c r="BZ6" s="474"/>
      <c r="CA6" s="474"/>
      <c r="CB6" s="474"/>
      <c r="CC6" s="474"/>
      <c r="CD6" s="474"/>
      <c r="CE6" s="474"/>
      <c r="CF6" s="474"/>
      <c r="CG6" s="474"/>
      <c r="CH6" s="474"/>
      <c r="CI6" s="474"/>
      <c r="CJ6" s="474"/>
      <c r="CK6" s="474"/>
      <c r="CL6" s="474"/>
      <c r="CM6" s="474"/>
      <c r="CN6" s="474"/>
      <c r="CO6" s="474"/>
      <c r="CP6" s="474"/>
      <c r="CQ6" s="474"/>
      <c r="CR6" s="474"/>
      <c r="CS6" s="474"/>
      <c r="CT6" s="474"/>
      <c r="CU6" s="474"/>
      <c r="CV6" s="474"/>
      <c r="CW6" s="474"/>
      <c r="CX6" s="474"/>
      <c r="CY6" s="474"/>
      <c r="CZ6" s="474"/>
      <c r="DA6" s="474"/>
      <c r="DB6" s="474"/>
      <c r="DC6" s="474"/>
      <c r="DD6" s="474"/>
      <c r="DE6" s="474"/>
      <c r="DF6" s="474"/>
      <c r="DG6" s="474"/>
      <c r="DH6" s="474"/>
      <c r="DK6" s="450"/>
    </row>
    <row r="7" spans="1:117" ht="15" customHeight="1" x14ac:dyDescent="0.35">
      <c r="A7" s="467"/>
      <c r="B7" s="467"/>
      <c r="C7" s="467"/>
      <c r="D7" s="467"/>
      <c r="E7" s="467"/>
      <c r="F7" s="470"/>
      <c r="G7" s="470"/>
      <c r="H7" s="471"/>
      <c r="I7" s="472"/>
      <c r="J7" s="472"/>
      <c r="K7" s="473"/>
      <c r="L7" s="474"/>
      <c r="M7" s="474"/>
      <c r="N7" s="474"/>
      <c r="O7" s="474"/>
      <c r="P7" s="474"/>
      <c r="Q7" s="474"/>
      <c r="R7" s="474"/>
      <c r="S7" s="474"/>
      <c r="T7" s="474"/>
      <c r="U7" s="474"/>
      <c r="V7" s="474"/>
      <c r="W7" s="474"/>
      <c r="X7" s="474"/>
      <c r="Y7" s="474"/>
      <c r="Z7" s="474"/>
      <c r="AA7" s="474"/>
      <c r="AB7" s="474"/>
      <c r="AC7" s="474"/>
      <c r="AD7" s="474"/>
      <c r="AE7" s="474"/>
      <c r="AF7" s="474"/>
      <c r="AG7" s="474"/>
      <c r="AH7" s="474"/>
      <c r="AI7" s="474"/>
      <c r="AJ7" s="474"/>
      <c r="AK7" s="474"/>
      <c r="AL7" s="474"/>
      <c r="AM7" s="474"/>
      <c r="AN7" s="474"/>
      <c r="AO7" s="474"/>
      <c r="AP7" s="474"/>
      <c r="AQ7" s="474"/>
      <c r="AR7" s="474"/>
      <c r="AS7" s="474"/>
      <c r="AT7" s="474"/>
      <c r="AU7" s="474"/>
      <c r="AV7" s="474"/>
      <c r="AW7" s="474"/>
      <c r="AX7" s="474"/>
      <c r="AY7" s="474"/>
      <c r="AZ7" s="474"/>
      <c r="BA7" s="474"/>
      <c r="BB7" s="474"/>
      <c r="BC7" s="474"/>
      <c r="BD7" s="474"/>
      <c r="BE7" s="474"/>
      <c r="BF7" s="474"/>
      <c r="BG7" s="474"/>
      <c r="BH7" s="478"/>
      <c r="BM7" s="474"/>
      <c r="BN7" s="474"/>
      <c r="BO7" s="474"/>
      <c r="BP7" s="474"/>
      <c r="BQ7" s="474"/>
      <c r="BR7" s="474"/>
      <c r="BS7" s="474"/>
      <c r="BT7" s="474"/>
      <c r="BU7" s="474"/>
      <c r="BV7" s="474"/>
      <c r="BW7" s="474"/>
      <c r="BX7" s="474"/>
      <c r="BY7" s="474"/>
      <c r="BZ7" s="474"/>
      <c r="CA7" s="474"/>
      <c r="CB7" s="474"/>
      <c r="CC7" s="474"/>
      <c r="CD7" s="474"/>
      <c r="CE7" s="474"/>
      <c r="CF7" s="474"/>
      <c r="CG7" s="474"/>
      <c r="CH7" s="474"/>
      <c r="CI7" s="474"/>
      <c r="CJ7" s="474"/>
      <c r="CK7" s="474"/>
      <c r="CL7" s="474"/>
      <c r="CM7" s="474"/>
      <c r="CN7" s="474"/>
      <c r="CO7" s="474"/>
      <c r="CP7" s="474"/>
      <c r="CQ7" s="474"/>
      <c r="CR7" s="474"/>
      <c r="CS7" s="474"/>
      <c r="CT7" s="474"/>
      <c r="CU7" s="474"/>
      <c r="CV7" s="474"/>
      <c r="CW7" s="474"/>
      <c r="CX7" s="474"/>
      <c r="CY7" s="474"/>
      <c r="CZ7" s="474"/>
      <c r="DA7" s="474"/>
      <c r="DB7" s="474"/>
      <c r="DC7" s="474"/>
      <c r="DD7" s="474"/>
      <c r="DE7" s="474"/>
      <c r="DF7" s="474"/>
      <c r="DG7" s="474"/>
      <c r="DH7" s="474"/>
      <c r="DK7" s="450"/>
    </row>
    <row r="8" spans="1:117" ht="14.6" x14ac:dyDescent="0.4">
      <c r="A8" s="454" t="s">
        <v>663</v>
      </c>
      <c r="B8" s="455"/>
      <c r="C8" s="455"/>
      <c r="D8" s="455"/>
      <c r="E8" s="456"/>
      <c r="F8" s="464"/>
      <c r="G8" s="465"/>
      <c r="H8" s="466"/>
      <c r="I8" s="464"/>
      <c r="J8" s="465"/>
      <c r="K8" s="465"/>
      <c r="L8" s="37"/>
      <c r="M8" s="38"/>
      <c r="N8" s="38"/>
      <c r="O8" s="39"/>
      <c r="P8" s="37"/>
      <c r="Q8" s="38"/>
      <c r="R8" s="38"/>
      <c r="S8" s="39"/>
      <c r="T8" s="37"/>
      <c r="U8" s="38"/>
      <c r="V8" s="38"/>
      <c r="W8" s="39"/>
      <c r="X8" s="37"/>
      <c r="Y8" s="38"/>
      <c r="Z8" s="38"/>
      <c r="AA8" s="39"/>
      <c r="AB8" s="37"/>
      <c r="AC8" s="38"/>
      <c r="AD8" s="38"/>
      <c r="AE8" s="39"/>
      <c r="AF8" s="37"/>
      <c r="AG8" s="38"/>
      <c r="AH8" s="38"/>
      <c r="AI8" s="39"/>
      <c r="AJ8" s="37"/>
      <c r="AK8" s="38"/>
      <c r="AL8" s="38"/>
      <c r="AM8" s="39"/>
      <c r="AN8" s="37"/>
      <c r="AO8" s="38"/>
      <c r="AP8" s="38"/>
      <c r="AQ8" s="39"/>
      <c r="AR8" s="37"/>
      <c r="AS8" s="38"/>
      <c r="AT8" s="38"/>
      <c r="AU8" s="39"/>
      <c r="AV8" s="37"/>
      <c r="AW8" s="38"/>
      <c r="AX8" s="38"/>
      <c r="AY8" s="39"/>
      <c r="AZ8" s="37"/>
      <c r="BA8" s="38"/>
      <c r="BB8" s="38"/>
      <c r="BC8" s="39"/>
      <c r="BD8" s="37"/>
      <c r="BE8" s="38"/>
      <c r="BF8" s="38" t="s">
        <v>1114</v>
      </c>
      <c r="BG8" s="39" t="s">
        <v>1114</v>
      </c>
      <c r="BH8" s="478"/>
      <c r="BM8" s="26" t="str">
        <f t="shared" ref="BM8:CB23" si="0">IF(OR(L8="x",L8= "X"),5,"")</f>
        <v/>
      </c>
      <c r="BN8" s="26" t="str">
        <f t="shared" si="0"/>
        <v/>
      </c>
      <c r="BO8" s="26" t="str">
        <f t="shared" si="0"/>
        <v/>
      </c>
      <c r="BP8" s="26" t="str">
        <f t="shared" si="0"/>
        <v/>
      </c>
      <c r="BQ8" s="26" t="str">
        <f t="shared" si="0"/>
        <v/>
      </c>
      <c r="BR8" s="26" t="str">
        <f t="shared" si="0"/>
        <v/>
      </c>
      <c r="BS8" s="26" t="str">
        <f t="shared" si="0"/>
        <v/>
      </c>
      <c r="BT8" s="26" t="str">
        <f t="shared" si="0"/>
        <v/>
      </c>
      <c r="BU8" s="26" t="str">
        <f t="shared" si="0"/>
        <v/>
      </c>
      <c r="BV8" s="26" t="str">
        <f t="shared" si="0"/>
        <v/>
      </c>
      <c r="BW8" s="26" t="str">
        <f t="shared" si="0"/>
        <v/>
      </c>
      <c r="BX8" s="26" t="str">
        <f t="shared" si="0"/>
        <v/>
      </c>
      <c r="BY8" s="26" t="str">
        <f t="shared" si="0"/>
        <v/>
      </c>
      <c r="BZ8" s="26" t="str">
        <f t="shared" si="0"/>
        <v/>
      </c>
      <c r="CA8" s="26" t="str">
        <f t="shared" si="0"/>
        <v/>
      </c>
      <c r="CB8" s="26" t="str">
        <f t="shared" si="0"/>
        <v/>
      </c>
      <c r="CC8" s="26" t="str">
        <f t="shared" ref="CC8:CR23" si="1">IF(OR(AB8="x",AB8= "X"),5,"")</f>
        <v/>
      </c>
      <c r="CD8" s="26" t="str">
        <f t="shared" si="1"/>
        <v/>
      </c>
      <c r="CE8" s="26" t="str">
        <f t="shared" si="1"/>
        <v/>
      </c>
      <c r="CF8" s="26" t="str">
        <f t="shared" si="1"/>
        <v/>
      </c>
      <c r="CG8" s="26" t="str">
        <f t="shared" si="1"/>
        <v/>
      </c>
      <c r="CH8" s="26" t="str">
        <f t="shared" si="1"/>
        <v/>
      </c>
      <c r="CI8" s="26" t="str">
        <f t="shared" si="1"/>
        <v/>
      </c>
      <c r="CJ8" s="26" t="str">
        <f t="shared" si="1"/>
        <v/>
      </c>
      <c r="CK8" s="26" t="str">
        <f t="shared" si="1"/>
        <v/>
      </c>
      <c r="CL8" s="26" t="str">
        <f t="shared" si="1"/>
        <v/>
      </c>
      <c r="CM8" s="26" t="str">
        <f t="shared" si="1"/>
        <v/>
      </c>
      <c r="CN8" s="26" t="str">
        <f t="shared" si="1"/>
        <v/>
      </c>
      <c r="CO8" s="26" t="str">
        <f t="shared" si="1"/>
        <v/>
      </c>
      <c r="CP8" s="26" t="str">
        <f t="shared" si="1"/>
        <v/>
      </c>
      <c r="CQ8" s="26" t="str">
        <f t="shared" si="1"/>
        <v/>
      </c>
      <c r="CR8" s="26" t="str">
        <f t="shared" si="1"/>
        <v/>
      </c>
      <c r="CS8" s="26" t="str">
        <f t="shared" ref="CS8:DH23" si="2">IF(OR(AR8="x",AR8= "X"),5,"")</f>
        <v/>
      </c>
      <c r="CT8" s="26" t="str">
        <f t="shared" si="2"/>
        <v/>
      </c>
      <c r="CU8" s="26" t="str">
        <f t="shared" si="2"/>
        <v/>
      </c>
      <c r="CV8" s="26" t="str">
        <f t="shared" si="2"/>
        <v/>
      </c>
      <c r="CW8" s="26" t="str">
        <f t="shared" si="2"/>
        <v/>
      </c>
      <c r="CX8" s="26" t="str">
        <f t="shared" si="2"/>
        <v/>
      </c>
      <c r="CY8" s="26" t="str">
        <f t="shared" si="2"/>
        <v/>
      </c>
      <c r="CZ8" s="26" t="str">
        <f t="shared" si="2"/>
        <v/>
      </c>
      <c r="DA8" s="26" t="str">
        <f t="shared" si="2"/>
        <v/>
      </c>
      <c r="DB8" s="26" t="str">
        <f t="shared" si="2"/>
        <v/>
      </c>
      <c r="DC8" s="26" t="str">
        <f t="shared" si="2"/>
        <v/>
      </c>
      <c r="DD8" s="26" t="str">
        <f t="shared" si="2"/>
        <v/>
      </c>
      <c r="DE8" s="26" t="str">
        <f t="shared" si="2"/>
        <v/>
      </c>
      <c r="DF8" s="26" t="str">
        <f t="shared" si="2"/>
        <v/>
      </c>
      <c r="DG8" s="26">
        <f t="shared" si="2"/>
        <v>5</v>
      </c>
      <c r="DH8" s="26">
        <f t="shared" si="2"/>
        <v>5</v>
      </c>
      <c r="DI8" s="26">
        <f>SUM(BM8:DH8)</f>
        <v>10</v>
      </c>
      <c r="DK8" s="26" t="e">
        <f>F8/I8</f>
        <v>#DIV/0!</v>
      </c>
      <c r="DL8" s="26" t="e">
        <f>ROUND(DK8/DI8,2)</f>
        <v>#DIV/0!</v>
      </c>
    </row>
    <row r="9" spans="1:117" ht="14.6" x14ac:dyDescent="0.4">
      <c r="A9" s="451" t="s">
        <v>665</v>
      </c>
      <c r="B9" s="452"/>
      <c r="C9" s="452"/>
      <c r="D9" s="452"/>
      <c r="E9" s="453"/>
      <c r="F9" s="441">
        <v>6000</v>
      </c>
      <c r="G9" s="442"/>
      <c r="H9" s="443"/>
      <c r="I9" s="441">
        <v>1000</v>
      </c>
      <c r="J9" s="442"/>
      <c r="K9" s="442"/>
      <c r="L9" s="37"/>
      <c r="M9" s="38"/>
      <c r="N9" s="38"/>
      <c r="O9" s="39"/>
      <c r="P9" s="37"/>
      <c r="Q9" s="38"/>
      <c r="R9" s="38"/>
      <c r="S9" s="39"/>
      <c r="T9" s="37"/>
      <c r="U9" s="38"/>
      <c r="V9" s="38"/>
      <c r="W9" s="39"/>
      <c r="X9" s="37"/>
      <c r="Y9" s="38"/>
      <c r="Z9" s="38"/>
      <c r="AA9" s="39"/>
      <c r="AB9" s="37"/>
      <c r="AC9" s="38"/>
      <c r="AD9" s="38"/>
      <c r="AE9" s="39" t="s">
        <v>1114</v>
      </c>
      <c r="AF9" s="37" t="s">
        <v>1114</v>
      </c>
      <c r="AG9" s="38"/>
      <c r="AH9" s="38"/>
      <c r="AI9" s="39"/>
      <c r="AJ9" s="37"/>
      <c r="AK9" s="38"/>
      <c r="AL9" s="38"/>
      <c r="AM9" s="39"/>
      <c r="AN9" s="37"/>
      <c r="AO9" s="38"/>
      <c r="AP9" s="38"/>
      <c r="AQ9" s="39"/>
      <c r="AR9" s="37"/>
      <c r="AS9" s="38"/>
      <c r="AT9" s="38"/>
      <c r="AU9" s="39"/>
      <c r="AV9" s="37"/>
      <c r="AW9" s="38"/>
      <c r="AX9" s="38"/>
      <c r="AY9" s="39"/>
      <c r="AZ9" s="37"/>
      <c r="BA9" s="38"/>
      <c r="BB9" s="38"/>
      <c r="BC9" s="39"/>
      <c r="BD9" s="37"/>
      <c r="BE9" s="38"/>
      <c r="BF9" s="38"/>
      <c r="BG9" s="39"/>
      <c r="BH9" s="478"/>
      <c r="BM9" s="26" t="str">
        <f t="shared" si="0"/>
        <v/>
      </c>
      <c r="BN9" s="26" t="str">
        <f t="shared" si="0"/>
        <v/>
      </c>
      <c r="BO9" s="26" t="str">
        <f t="shared" si="0"/>
        <v/>
      </c>
      <c r="BP9" s="26" t="str">
        <f t="shared" si="0"/>
        <v/>
      </c>
      <c r="BQ9" s="26" t="str">
        <f t="shared" si="0"/>
        <v/>
      </c>
      <c r="BR9" s="26" t="str">
        <f t="shared" si="0"/>
        <v/>
      </c>
      <c r="BS9" s="26" t="str">
        <f t="shared" si="0"/>
        <v/>
      </c>
      <c r="BT9" s="26" t="str">
        <f t="shared" si="0"/>
        <v/>
      </c>
      <c r="BU9" s="26" t="str">
        <f t="shared" si="0"/>
        <v/>
      </c>
      <c r="BV9" s="26" t="str">
        <f t="shared" si="0"/>
        <v/>
      </c>
      <c r="BW9" s="26" t="str">
        <f t="shared" si="0"/>
        <v/>
      </c>
      <c r="BX9" s="26" t="str">
        <f t="shared" si="0"/>
        <v/>
      </c>
      <c r="BY9" s="26" t="str">
        <f t="shared" si="0"/>
        <v/>
      </c>
      <c r="BZ9" s="26" t="str">
        <f t="shared" si="0"/>
        <v/>
      </c>
      <c r="CA9" s="26" t="str">
        <f t="shared" si="0"/>
        <v/>
      </c>
      <c r="CB9" s="26" t="str">
        <f t="shared" si="0"/>
        <v/>
      </c>
      <c r="CC9" s="26" t="str">
        <f t="shared" si="1"/>
        <v/>
      </c>
      <c r="CD9" s="26" t="str">
        <f t="shared" si="1"/>
        <v/>
      </c>
      <c r="CE9" s="26" t="str">
        <f t="shared" si="1"/>
        <v/>
      </c>
      <c r="CF9" s="26">
        <f t="shared" si="1"/>
        <v>5</v>
      </c>
      <c r="CG9" s="26">
        <f t="shared" si="1"/>
        <v>5</v>
      </c>
      <c r="CH9" s="26" t="str">
        <f t="shared" si="1"/>
        <v/>
      </c>
      <c r="CI9" s="26" t="str">
        <f t="shared" si="1"/>
        <v/>
      </c>
      <c r="CJ9" s="26" t="str">
        <f t="shared" si="1"/>
        <v/>
      </c>
      <c r="CK9" s="26" t="str">
        <f t="shared" si="1"/>
        <v/>
      </c>
      <c r="CL9" s="26" t="str">
        <f t="shared" si="1"/>
        <v/>
      </c>
      <c r="CM9" s="26" t="str">
        <f t="shared" si="1"/>
        <v/>
      </c>
      <c r="CN9" s="26" t="str">
        <f t="shared" si="1"/>
        <v/>
      </c>
      <c r="CO9" s="26" t="str">
        <f t="shared" si="1"/>
        <v/>
      </c>
      <c r="CP9" s="26" t="str">
        <f t="shared" si="1"/>
        <v/>
      </c>
      <c r="CQ9" s="26" t="str">
        <f t="shared" si="1"/>
        <v/>
      </c>
      <c r="CR9" s="26" t="str">
        <f t="shared" si="1"/>
        <v/>
      </c>
      <c r="CS9" s="26" t="str">
        <f t="shared" si="2"/>
        <v/>
      </c>
      <c r="CT9" s="26" t="str">
        <f t="shared" si="2"/>
        <v/>
      </c>
      <c r="CU9" s="26" t="str">
        <f t="shared" si="2"/>
        <v/>
      </c>
      <c r="CV9" s="26" t="str">
        <f t="shared" si="2"/>
        <v/>
      </c>
      <c r="CW9" s="26" t="str">
        <f t="shared" si="2"/>
        <v/>
      </c>
      <c r="CX9" s="26" t="str">
        <f t="shared" si="2"/>
        <v/>
      </c>
      <c r="CY9" s="26" t="str">
        <f t="shared" si="2"/>
        <v/>
      </c>
      <c r="CZ9" s="26" t="str">
        <f t="shared" si="2"/>
        <v/>
      </c>
      <c r="DA9" s="26" t="str">
        <f t="shared" si="2"/>
        <v/>
      </c>
      <c r="DB9" s="26" t="str">
        <f t="shared" si="2"/>
        <v/>
      </c>
      <c r="DC9" s="26" t="str">
        <f t="shared" si="2"/>
        <v/>
      </c>
      <c r="DD9" s="26" t="str">
        <f t="shared" si="2"/>
        <v/>
      </c>
      <c r="DE9" s="26" t="str">
        <f t="shared" si="2"/>
        <v/>
      </c>
      <c r="DF9" s="26" t="str">
        <f t="shared" si="2"/>
        <v/>
      </c>
      <c r="DG9" s="26" t="str">
        <f t="shared" si="2"/>
        <v/>
      </c>
      <c r="DH9" s="26" t="str">
        <f t="shared" si="2"/>
        <v/>
      </c>
      <c r="DI9" s="26">
        <f t="shared" ref="DI9:DI44" si="3">SUM(BM9:DH9)</f>
        <v>10</v>
      </c>
      <c r="DK9" s="26">
        <f t="shared" ref="DK9:DK44" si="4">F9/I9</f>
        <v>6</v>
      </c>
      <c r="DL9" s="26">
        <f t="shared" ref="DL9:DL44" si="5">ROUND(DK9/DI9,2)</f>
        <v>0.6</v>
      </c>
      <c r="DM9" s="1">
        <f>IF(DL9&gt;=0,DL9,"")</f>
        <v>0.6</v>
      </c>
    </row>
    <row r="10" spans="1:117" ht="14.6" x14ac:dyDescent="0.4">
      <c r="A10" s="454" t="s">
        <v>666</v>
      </c>
      <c r="B10" s="455"/>
      <c r="C10" s="455"/>
      <c r="D10" s="455"/>
      <c r="E10" s="456"/>
      <c r="F10" s="464"/>
      <c r="G10" s="465"/>
      <c r="H10" s="466"/>
      <c r="I10" s="464"/>
      <c r="J10" s="465"/>
      <c r="K10" s="465"/>
      <c r="L10" s="37"/>
      <c r="M10" s="38"/>
      <c r="N10" s="38"/>
      <c r="O10" s="39"/>
      <c r="P10" s="37"/>
      <c r="Q10" s="38"/>
      <c r="R10" s="38"/>
      <c r="S10" s="39"/>
      <c r="T10" s="37"/>
      <c r="U10" s="38"/>
      <c r="V10" s="38"/>
      <c r="W10" s="39"/>
      <c r="X10" s="37"/>
      <c r="Y10" s="38"/>
      <c r="Z10" s="38"/>
      <c r="AA10" s="39"/>
      <c r="AB10" s="37"/>
      <c r="AC10" s="38"/>
      <c r="AD10" s="38"/>
      <c r="AE10" s="39"/>
      <c r="AF10" s="37" t="s">
        <v>1114</v>
      </c>
      <c r="AG10" s="38" t="s">
        <v>1114</v>
      </c>
      <c r="AH10" s="38" t="s">
        <v>1114</v>
      </c>
      <c r="AI10" s="39" t="s">
        <v>1114</v>
      </c>
      <c r="AJ10" s="37"/>
      <c r="AK10" s="38"/>
      <c r="AL10" s="38"/>
      <c r="AM10" s="39"/>
      <c r="AN10" s="37"/>
      <c r="AO10" s="38"/>
      <c r="AP10" s="38"/>
      <c r="AQ10" s="39"/>
      <c r="AR10" s="37"/>
      <c r="AS10" s="38"/>
      <c r="AT10" s="38"/>
      <c r="AU10" s="39"/>
      <c r="AV10" s="37"/>
      <c r="AW10" s="38"/>
      <c r="AX10" s="38"/>
      <c r="AY10" s="39"/>
      <c r="AZ10" s="37"/>
      <c r="BA10" s="38"/>
      <c r="BB10" s="38"/>
      <c r="BC10" s="39"/>
      <c r="BD10" s="37"/>
      <c r="BE10" s="38"/>
      <c r="BF10" s="38"/>
      <c r="BG10" s="39"/>
      <c r="BH10" s="478"/>
      <c r="BM10" s="26" t="str">
        <f t="shared" si="0"/>
        <v/>
      </c>
      <c r="BN10" s="26" t="str">
        <f t="shared" si="0"/>
        <v/>
      </c>
      <c r="BO10" s="26" t="str">
        <f t="shared" si="0"/>
        <v/>
      </c>
      <c r="BP10" s="26" t="str">
        <f t="shared" si="0"/>
        <v/>
      </c>
      <c r="BQ10" s="26" t="str">
        <f t="shared" si="0"/>
        <v/>
      </c>
      <c r="BR10" s="26" t="str">
        <f t="shared" si="0"/>
        <v/>
      </c>
      <c r="BS10" s="26" t="str">
        <f t="shared" si="0"/>
        <v/>
      </c>
      <c r="BT10" s="26" t="str">
        <f t="shared" si="0"/>
        <v/>
      </c>
      <c r="BU10" s="26" t="str">
        <f t="shared" si="0"/>
        <v/>
      </c>
      <c r="BV10" s="26" t="str">
        <f t="shared" si="0"/>
        <v/>
      </c>
      <c r="BW10" s="26" t="str">
        <f t="shared" si="0"/>
        <v/>
      </c>
      <c r="BX10" s="26" t="str">
        <f t="shared" si="0"/>
        <v/>
      </c>
      <c r="BY10" s="26" t="str">
        <f t="shared" si="0"/>
        <v/>
      </c>
      <c r="BZ10" s="26" t="str">
        <f t="shared" si="0"/>
        <v/>
      </c>
      <c r="CA10" s="26" t="str">
        <f t="shared" si="0"/>
        <v/>
      </c>
      <c r="CB10" s="26" t="str">
        <f t="shared" si="0"/>
        <v/>
      </c>
      <c r="CC10" s="26" t="str">
        <f t="shared" si="1"/>
        <v/>
      </c>
      <c r="CD10" s="26" t="str">
        <f t="shared" si="1"/>
        <v/>
      </c>
      <c r="CE10" s="26" t="str">
        <f t="shared" si="1"/>
        <v/>
      </c>
      <c r="CF10" s="26" t="str">
        <f t="shared" si="1"/>
        <v/>
      </c>
      <c r="CG10" s="26">
        <f t="shared" si="1"/>
        <v>5</v>
      </c>
      <c r="CH10" s="26">
        <f t="shared" si="1"/>
        <v>5</v>
      </c>
      <c r="CI10" s="26">
        <f t="shared" si="1"/>
        <v>5</v>
      </c>
      <c r="CJ10" s="26">
        <f t="shared" si="1"/>
        <v>5</v>
      </c>
      <c r="CK10" s="26" t="str">
        <f t="shared" si="1"/>
        <v/>
      </c>
      <c r="CL10" s="26" t="str">
        <f t="shared" si="1"/>
        <v/>
      </c>
      <c r="CM10" s="26" t="str">
        <f t="shared" si="1"/>
        <v/>
      </c>
      <c r="CN10" s="26" t="str">
        <f t="shared" si="1"/>
        <v/>
      </c>
      <c r="CO10" s="26" t="str">
        <f t="shared" si="1"/>
        <v/>
      </c>
      <c r="CP10" s="26" t="str">
        <f t="shared" si="1"/>
        <v/>
      </c>
      <c r="CQ10" s="26" t="str">
        <f t="shared" si="1"/>
        <v/>
      </c>
      <c r="CR10" s="26" t="str">
        <f t="shared" si="1"/>
        <v/>
      </c>
      <c r="CS10" s="26" t="str">
        <f t="shared" si="2"/>
        <v/>
      </c>
      <c r="CT10" s="26" t="str">
        <f t="shared" si="2"/>
        <v/>
      </c>
      <c r="CU10" s="26" t="str">
        <f t="shared" si="2"/>
        <v/>
      </c>
      <c r="CV10" s="26" t="str">
        <f t="shared" si="2"/>
        <v/>
      </c>
      <c r="CW10" s="26" t="str">
        <f t="shared" si="2"/>
        <v/>
      </c>
      <c r="CX10" s="26" t="str">
        <f t="shared" si="2"/>
        <v/>
      </c>
      <c r="CY10" s="26" t="str">
        <f t="shared" si="2"/>
        <v/>
      </c>
      <c r="CZ10" s="26" t="str">
        <f t="shared" si="2"/>
        <v/>
      </c>
      <c r="DA10" s="26" t="str">
        <f t="shared" si="2"/>
        <v/>
      </c>
      <c r="DB10" s="26" t="str">
        <f t="shared" si="2"/>
        <v/>
      </c>
      <c r="DC10" s="26" t="str">
        <f t="shared" si="2"/>
        <v/>
      </c>
      <c r="DD10" s="26" t="str">
        <f t="shared" si="2"/>
        <v/>
      </c>
      <c r="DE10" s="26" t="str">
        <f t="shared" si="2"/>
        <v/>
      </c>
      <c r="DF10" s="26" t="str">
        <f t="shared" si="2"/>
        <v/>
      </c>
      <c r="DG10" s="26" t="str">
        <f t="shared" si="2"/>
        <v/>
      </c>
      <c r="DH10" s="26" t="str">
        <f t="shared" si="2"/>
        <v/>
      </c>
      <c r="DI10" s="26">
        <f t="shared" si="3"/>
        <v>20</v>
      </c>
      <c r="DK10" s="26" t="e">
        <f t="shared" si="4"/>
        <v>#DIV/0!</v>
      </c>
      <c r="DL10" s="26" t="e">
        <f t="shared" si="5"/>
        <v>#DIV/0!</v>
      </c>
    </row>
    <row r="11" spans="1:117" ht="14.6" x14ac:dyDescent="0.4">
      <c r="A11" s="454" t="s">
        <v>711</v>
      </c>
      <c r="B11" s="455"/>
      <c r="C11" s="455"/>
      <c r="D11" s="455"/>
      <c r="E11" s="456"/>
      <c r="F11" s="464"/>
      <c r="G11" s="465"/>
      <c r="H11" s="466"/>
      <c r="I11" s="464"/>
      <c r="J11" s="465"/>
      <c r="K11" s="465"/>
      <c r="L11" s="37"/>
      <c r="M11" s="38"/>
      <c r="N11" s="38"/>
      <c r="O11" s="39"/>
      <c r="P11" s="37"/>
      <c r="Q11" s="38"/>
      <c r="R11" s="38"/>
      <c r="S11" s="39"/>
      <c r="T11" s="37"/>
      <c r="U11" s="38"/>
      <c r="V11" s="38"/>
      <c r="W11" s="39"/>
      <c r="X11" s="37"/>
      <c r="Y11" s="38"/>
      <c r="Z11" s="38"/>
      <c r="AA11" s="39"/>
      <c r="AB11" s="37"/>
      <c r="AC11" s="38"/>
      <c r="AD11" s="38"/>
      <c r="AE11" s="39"/>
      <c r="AF11" s="37"/>
      <c r="AG11" s="38"/>
      <c r="AH11" s="38"/>
      <c r="AI11" s="39"/>
      <c r="AJ11" s="37" t="s">
        <v>1114</v>
      </c>
      <c r="AK11" s="38" t="s">
        <v>1114</v>
      </c>
      <c r="AL11" s="38"/>
      <c r="AM11" s="39"/>
      <c r="AN11" s="37"/>
      <c r="AO11" s="38"/>
      <c r="AP11" s="38"/>
      <c r="AQ11" s="39"/>
      <c r="AR11" s="37"/>
      <c r="AS11" s="38"/>
      <c r="AT11" s="38"/>
      <c r="AU11" s="39"/>
      <c r="AV11" s="37"/>
      <c r="AW11" s="38"/>
      <c r="AX11" s="38"/>
      <c r="AY11" s="39"/>
      <c r="AZ11" s="37"/>
      <c r="BA11" s="38"/>
      <c r="BB11" s="38"/>
      <c r="BC11" s="39"/>
      <c r="BD11" s="37"/>
      <c r="BE11" s="38"/>
      <c r="BF11" s="38"/>
      <c r="BG11" s="39"/>
      <c r="BH11" s="478"/>
      <c r="BM11" s="26" t="str">
        <f t="shared" si="0"/>
        <v/>
      </c>
      <c r="BN11" s="26" t="str">
        <f t="shared" si="0"/>
        <v/>
      </c>
      <c r="BO11" s="26" t="str">
        <f t="shared" si="0"/>
        <v/>
      </c>
      <c r="BP11" s="26" t="str">
        <f t="shared" si="0"/>
        <v/>
      </c>
      <c r="BQ11" s="26" t="str">
        <f t="shared" si="0"/>
        <v/>
      </c>
      <c r="BR11" s="26" t="str">
        <f t="shared" si="0"/>
        <v/>
      </c>
      <c r="BS11" s="26" t="str">
        <f t="shared" si="0"/>
        <v/>
      </c>
      <c r="BT11" s="26" t="str">
        <f t="shared" si="0"/>
        <v/>
      </c>
      <c r="BU11" s="26" t="str">
        <f t="shared" si="0"/>
        <v/>
      </c>
      <c r="BV11" s="26" t="str">
        <f t="shared" si="0"/>
        <v/>
      </c>
      <c r="BW11" s="26" t="str">
        <f t="shared" si="0"/>
        <v/>
      </c>
      <c r="BX11" s="26" t="str">
        <f t="shared" si="0"/>
        <v/>
      </c>
      <c r="BY11" s="26" t="str">
        <f t="shared" si="0"/>
        <v/>
      </c>
      <c r="BZ11" s="26" t="str">
        <f t="shared" si="0"/>
        <v/>
      </c>
      <c r="CA11" s="26" t="str">
        <f t="shared" si="0"/>
        <v/>
      </c>
      <c r="CB11" s="26" t="str">
        <f t="shared" si="0"/>
        <v/>
      </c>
      <c r="CC11" s="26" t="str">
        <f t="shared" si="1"/>
        <v/>
      </c>
      <c r="CD11" s="26" t="str">
        <f t="shared" si="1"/>
        <v/>
      </c>
      <c r="CE11" s="26" t="str">
        <f t="shared" si="1"/>
        <v/>
      </c>
      <c r="CF11" s="26" t="str">
        <f t="shared" si="1"/>
        <v/>
      </c>
      <c r="CG11" s="26" t="str">
        <f t="shared" si="1"/>
        <v/>
      </c>
      <c r="CH11" s="26" t="str">
        <f t="shared" si="1"/>
        <v/>
      </c>
      <c r="CI11" s="26" t="str">
        <f t="shared" si="1"/>
        <v/>
      </c>
      <c r="CJ11" s="26" t="str">
        <f t="shared" si="1"/>
        <v/>
      </c>
      <c r="CK11" s="26">
        <f t="shared" si="1"/>
        <v>5</v>
      </c>
      <c r="CL11" s="26">
        <f t="shared" si="1"/>
        <v>5</v>
      </c>
      <c r="CM11" s="26" t="str">
        <f t="shared" si="1"/>
        <v/>
      </c>
      <c r="CN11" s="26" t="str">
        <f t="shared" si="1"/>
        <v/>
      </c>
      <c r="CO11" s="26" t="str">
        <f t="shared" si="1"/>
        <v/>
      </c>
      <c r="CP11" s="26" t="str">
        <f t="shared" si="1"/>
        <v/>
      </c>
      <c r="CQ11" s="26" t="str">
        <f t="shared" si="1"/>
        <v/>
      </c>
      <c r="CR11" s="26" t="str">
        <f t="shared" si="1"/>
        <v/>
      </c>
      <c r="CS11" s="26" t="str">
        <f t="shared" si="2"/>
        <v/>
      </c>
      <c r="CT11" s="26" t="str">
        <f t="shared" si="2"/>
        <v/>
      </c>
      <c r="CU11" s="26" t="str">
        <f t="shared" si="2"/>
        <v/>
      </c>
      <c r="CV11" s="26" t="str">
        <f t="shared" si="2"/>
        <v/>
      </c>
      <c r="CW11" s="26" t="str">
        <f t="shared" si="2"/>
        <v/>
      </c>
      <c r="CX11" s="26" t="str">
        <f t="shared" si="2"/>
        <v/>
      </c>
      <c r="CY11" s="26" t="str">
        <f t="shared" si="2"/>
        <v/>
      </c>
      <c r="CZ11" s="26" t="str">
        <f t="shared" si="2"/>
        <v/>
      </c>
      <c r="DA11" s="26" t="str">
        <f t="shared" si="2"/>
        <v/>
      </c>
      <c r="DB11" s="26" t="str">
        <f t="shared" si="2"/>
        <v/>
      </c>
      <c r="DC11" s="26" t="str">
        <f t="shared" si="2"/>
        <v/>
      </c>
      <c r="DD11" s="26" t="str">
        <f t="shared" si="2"/>
        <v/>
      </c>
      <c r="DE11" s="26" t="str">
        <f t="shared" si="2"/>
        <v/>
      </c>
      <c r="DF11" s="26" t="str">
        <f t="shared" si="2"/>
        <v/>
      </c>
      <c r="DG11" s="26" t="str">
        <f t="shared" si="2"/>
        <v/>
      </c>
      <c r="DH11" s="26" t="str">
        <f t="shared" si="2"/>
        <v/>
      </c>
      <c r="DI11" s="26">
        <f t="shared" ref="DI11" si="6">SUM(BM11:DH11)</f>
        <v>10</v>
      </c>
      <c r="DK11" s="26" t="e">
        <f t="shared" si="4"/>
        <v>#DIV/0!</v>
      </c>
      <c r="DL11" s="26" t="e">
        <f t="shared" si="5"/>
        <v>#DIV/0!</v>
      </c>
    </row>
    <row r="12" spans="1:117" ht="14.6" x14ac:dyDescent="0.4">
      <c r="A12" s="461" t="s">
        <v>667</v>
      </c>
      <c r="B12" s="462"/>
      <c r="C12" s="462"/>
      <c r="D12" s="462"/>
      <c r="E12" s="463"/>
      <c r="F12" s="464"/>
      <c r="G12" s="465"/>
      <c r="H12" s="466"/>
      <c r="I12" s="464"/>
      <c r="J12" s="465"/>
      <c r="K12" s="465"/>
      <c r="L12" s="37"/>
      <c r="M12" s="38"/>
      <c r="N12" s="38"/>
      <c r="O12" s="39"/>
      <c r="P12" s="37"/>
      <c r="Q12" s="38"/>
      <c r="R12" s="38"/>
      <c r="S12" s="39"/>
      <c r="T12" s="37"/>
      <c r="U12" s="38"/>
      <c r="V12" s="38"/>
      <c r="W12" s="39"/>
      <c r="X12" s="37"/>
      <c r="Y12" s="38"/>
      <c r="Z12" s="38"/>
      <c r="AA12" s="39"/>
      <c r="AB12" s="37"/>
      <c r="AC12" s="38"/>
      <c r="AD12" s="38"/>
      <c r="AE12" s="39"/>
      <c r="AF12" s="37"/>
      <c r="AG12" s="38"/>
      <c r="AH12" s="38"/>
      <c r="AI12" s="39"/>
      <c r="AJ12" s="37"/>
      <c r="AK12" s="38"/>
      <c r="AL12" s="38"/>
      <c r="AM12" s="39"/>
      <c r="AN12" s="37"/>
      <c r="AO12" s="38"/>
      <c r="AP12" s="38"/>
      <c r="AQ12" s="39"/>
      <c r="AR12" s="37"/>
      <c r="AS12" s="38"/>
      <c r="AT12" s="38"/>
      <c r="AU12" s="39"/>
      <c r="AV12" s="37"/>
      <c r="AW12" s="38"/>
      <c r="AX12" s="38"/>
      <c r="AY12" s="39"/>
      <c r="AZ12" s="37"/>
      <c r="BA12" s="38"/>
      <c r="BB12" s="38"/>
      <c r="BC12" s="39"/>
      <c r="BD12" s="37"/>
      <c r="BE12" s="38"/>
      <c r="BF12" s="38"/>
      <c r="BG12" s="39"/>
      <c r="BH12" s="478"/>
      <c r="BM12" s="26" t="str">
        <f t="shared" si="0"/>
        <v/>
      </c>
      <c r="BN12" s="26" t="str">
        <f t="shared" si="0"/>
        <v/>
      </c>
      <c r="BO12" s="26" t="str">
        <f t="shared" si="0"/>
        <v/>
      </c>
      <c r="BP12" s="26" t="str">
        <f t="shared" si="0"/>
        <v/>
      </c>
      <c r="BQ12" s="26" t="str">
        <f t="shared" si="0"/>
        <v/>
      </c>
      <c r="BR12" s="26" t="str">
        <f t="shared" si="0"/>
        <v/>
      </c>
      <c r="BS12" s="26" t="str">
        <f t="shared" si="0"/>
        <v/>
      </c>
      <c r="BT12" s="26" t="str">
        <f t="shared" si="0"/>
        <v/>
      </c>
      <c r="BU12" s="26" t="str">
        <f t="shared" si="0"/>
        <v/>
      </c>
      <c r="BV12" s="26" t="str">
        <f t="shared" si="0"/>
        <v/>
      </c>
      <c r="BW12" s="26" t="str">
        <f t="shared" si="0"/>
        <v/>
      </c>
      <c r="BX12" s="26" t="str">
        <f t="shared" si="0"/>
        <v/>
      </c>
      <c r="BY12" s="26" t="str">
        <f t="shared" si="0"/>
        <v/>
      </c>
      <c r="BZ12" s="26" t="str">
        <f t="shared" si="0"/>
        <v/>
      </c>
      <c r="CA12" s="26" t="str">
        <f t="shared" si="0"/>
        <v/>
      </c>
      <c r="CB12" s="26" t="str">
        <f t="shared" si="0"/>
        <v/>
      </c>
      <c r="CC12" s="26" t="str">
        <f t="shared" si="1"/>
        <v/>
      </c>
      <c r="CD12" s="26" t="str">
        <f t="shared" si="1"/>
        <v/>
      </c>
      <c r="CE12" s="26" t="str">
        <f t="shared" si="1"/>
        <v/>
      </c>
      <c r="CF12" s="26" t="str">
        <f t="shared" si="1"/>
        <v/>
      </c>
      <c r="CG12" s="26" t="str">
        <f t="shared" si="1"/>
        <v/>
      </c>
      <c r="CH12" s="26" t="str">
        <f t="shared" si="1"/>
        <v/>
      </c>
      <c r="CI12" s="26" t="str">
        <f t="shared" si="1"/>
        <v/>
      </c>
      <c r="CJ12" s="26" t="str">
        <f t="shared" si="1"/>
        <v/>
      </c>
      <c r="CK12" s="26" t="str">
        <f t="shared" si="1"/>
        <v/>
      </c>
      <c r="CL12" s="26" t="str">
        <f t="shared" si="1"/>
        <v/>
      </c>
      <c r="CM12" s="26" t="str">
        <f t="shared" si="1"/>
        <v/>
      </c>
      <c r="CN12" s="26" t="str">
        <f t="shared" si="1"/>
        <v/>
      </c>
      <c r="CO12" s="26" t="str">
        <f t="shared" si="1"/>
        <v/>
      </c>
      <c r="CP12" s="26" t="str">
        <f t="shared" si="1"/>
        <v/>
      </c>
      <c r="CQ12" s="26" t="str">
        <f t="shared" si="1"/>
        <v/>
      </c>
      <c r="CR12" s="26" t="str">
        <f t="shared" si="1"/>
        <v/>
      </c>
      <c r="CS12" s="26" t="str">
        <f t="shared" si="2"/>
        <v/>
      </c>
      <c r="CT12" s="26" t="str">
        <f t="shared" si="2"/>
        <v/>
      </c>
      <c r="CU12" s="26" t="str">
        <f t="shared" si="2"/>
        <v/>
      </c>
      <c r="CV12" s="26" t="str">
        <f t="shared" si="2"/>
        <v/>
      </c>
      <c r="CW12" s="26" t="str">
        <f t="shared" si="2"/>
        <v/>
      </c>
      <c r="CX12" s="26" t="str">
        <f t="shared" si="2"/>
        <v/>
      </c>
      <c r="CY12" s="26" t="str">
        <f t="shared" si="2"/>
        <v/>
      </c>
      <c r="CZ12" s="26" t="str">
        <f t="shared" si="2"/>
        <v/>
      </c>
      <c r="DA12" s="26" t="str">
        <f t="shared" si="2"/>
        <v/>
      </c>
      <c r="DB12" s="26" t="str">
        <f t="shared" si="2"/>
        <v/>
      </c>
      <c r="DC12" s="26" t="str">
        <f t="shared" si="2"/>
        <v/>
      </c>
      <c r="DD12" s="26" t="str">
        <f t="shared" si="2"/>
        <v/>
      </c>
      <c r="DE12" s="26" t="str">
        <f t="shared" si="2"/>
        <v/>
      </c>
      <c r="DF12" s="26" t="str">
        <f t="shared" si="2"/>
        <v/>
      </c>
      <c r="DG12" s="26" t="str">
        <f t="shared" si="2"/>
        <v/>
      </c>
      <c r="DH12" s="26" t="str">
        <f t="shared" si="2"/>
        <v/>
      </c>
      <c r="DI12" s="26">
        <f t="shared" si="3"/>
        <v>0</v>
      </c>
      <c r="DK12" s="26" t="e">
        <f t="shared" si="4"/>
        <v>#DIV/0!</v>
      </c>
      <c r="DL12" s="26" t="e">
        <f t="shared" si="5"/>
        <v>#DIV/0!</v>
      </c>
    </row>
    <row r="13" spans="1:117" ht="14.6" x14ac:dyDescent="0.4">
      <c r="A13" s="454" t="s">
        <v>668</v>
      </c>
      <c r="B13" s="455"/>
      <c r="C13" s="455"/>
      <c r="D13" s="455"/>
      <c r="E13" s="456"/>
      <c r="F13" s="464"/>
      <c r="G13" s="465"/>
      <c r="H13" s="466"/>
      <c r="I13" s="464"/>
      <c r="J13" s="465"/>
      <c r="K13" s="465"/>
      <c r="L13" s="37"/>
      <c r="M13" s="38"/>
      <c r="N13" s="38"/>
      <c r="O13" s="39"/>
      <c r="P13" s="37"/>
      <c r="Q13" s="38"/>
      <c r="R13" s="38"/>
      <c r="S13" s="39"/>
      <c r="T13" s="37"/>
      <c r="U13" s="38"/>
      <c r="V13" s="38"/>
      <c r="W13" s="39"/>
      <c r="X13" s="37"/>
      <c r="Y13" s="38"/>
      <c r="Z13" s="38"/>
      <c r="AA13" s="39" t="s">
        <v>1114</v>
      </c>
      <c r="AB13" s="37"/>
      <c r="AC13" s="38"/>
      <c r="AD13" s="38"/>
      <c r="AE13" s="39"/>
      <c r="AF13" s="37"/>
      <c r="AG13" s="38"/>
      <c r="AH13" s="38"/>
      <c r="AI13" s="39"/>
      <c r="AJ13" s="37"/>
      <c r="AK13" s="38"/>
      <c r="AL13" s="38"/>
      <c r="AM13" s="39"/>
      <c r="AN13" s="37"/>
      <c r="AO13" s="38"/>
      <c r="AP13" s="38"/>
      <c r="AQ13" s="39"/>
      <c r="AR13" s="37"/>
      <c r="AS13" s="38"/>
      <c r="AT13" s="38"/>
      <c r="AU13" s="39"/>
      <c r="AV13" s="37"/>
      <c r="AW13" s="38"/>
      <c r="AX13" s="38"/>
      <c r="AY13" s="39"/>
      <c r="AZ13" s="37"/>
      <c r="BA13" s="38"/>
      <c r="BB13" s="38"/>
      <c r="BC13" s="39"/>
      <c r="BD13" s="37"/>
      <c r="BE13" s="38"/>
      <c r="BF13" s="38"/>
      <c r="BG13" s="39"/>
      <c r="BH13" s="478"/>
      <c r="BM13" s="26" t="str">
        <f t="shared" si="0"/>
        <v/>
      </c>
      <c r="BN13" s="26" t="str">
        <f t="shared" si="0"/>
        <v/>
      </c>
      <c r="BO13" s="26" t="str">
        <f t="shared" si="0"/>
        <v/>
      </c>
      <c r="BP13" s="26" t="str">
        <f t="shared" si="0"/>
        <v/>
      </c>
      <c r="BQ13" s="26" t="str">
        <f t="shared" si="0"/>
        <v/>
      </c>
      <c r="BR13" s="26" t="str">
        <f t="shared" si="0"/>
        <v/>
      </c>
      <c r="BS13" s="26" t="str">
        <f t="shared" si="0"/>
        <v/>
      </c>
      <c r="BT13" s="26" t="str">
        <f t="shared" si="0"/>
        <v/>
      </c>
      <c r="BU13" s="26" t="str">
        <f t="shared" si="0"/>
        <v/>
      </c>
      <c r="BV13" s="26" t="str">
        <f t="shared" si="0"/>
        <v/>
      </c>
      <c r="BW13" s="26" t="str">
        <f t="shared" si="0"/>
        <v/>
      </c>
      <c r="BX13" s="26" t="str">
        <f t="shared" si="0"/>
        <v/>
      </c>
      <c r="BY13" s="26" t="str">
        <f t="shared" si="0"/>
        <v/>
      </c>
      <c r="BZ13" s="26" t="str">
        <f t="shared" si="0"/>
        <v/>
      </c>
      <c r="CA13" s="26" t="str">
        <f t="shared" si="0"/>
        <v/>
      </c>
      <c r="CB13" s="26">
        <f t="shared" si="0"/>
        <v>5</v>
      </c>
      <c r="CC13" s="26" t="str">
        <f t="shared" si="1"/>
        <v/>
      </c>
      <c r="CD13" s="26" t="str">
        <f t="shared" si="1"/>
        <v/>
      </c>
      <c r="CE13" s="26" t="str">
        <f t="shared" si="1"/>
        <v/>
      </c>
      <c r="CF13" s="26" t="str">
        <f t="shared" si="1"/>
        <v/>
      </c>
      <c r="CG13" s="26" t="str">
        <f t="shared" si="1"/>
        <v/>
      </c>
      <c r="CH13" s="26" t="str">
        <f t="shared" si="1"/>
        <v/>
      </c>
      <c r="CI13" s="26" t="str">
        <f t="shared" si="1"/>
        <v/>
      </c>
      <c r="CJ13" s="26" t="str">
        <f t="shared" si="1"/>
        <v/>
      </c>
      <c r="CK13" s="26" t="str">
        <f t="shared" si="1"/>
        <v/>
      </c>
      <c r="CL13" s="26" t="str">
        <f t="shared" si="1"/>
        <v/>
      </c>
      <c r="CM13" s="26" t="str">
        <f t="shared" si="1"/>
        <v/>
      </c>
      <c r="CN13" s="26" t="str">
        <f t="shared" si="1"/>
        <v/>
      </c>
      <c r="CO13" s="26" t="str">
        <f t="shared" si="1"/>
        <v/>
      </c>
      <c r="CP13" s="26" t="str">
        <f t="shared" si="1"/>
        <v/>
      </c>
      <c r="CQ13" s="26" t="str">
        <f t="shared" si="1"/>
        <v/>
      </c>
      <c r="CR13" s="26" t="str">
        <f t="shared" si="1"/>
        <v/>
      </c>
      <c r="CS13" s="26" t="str">
        <f t="shared" si="2"/>
        <v/>
      </c>
      <c r="CT13" s="26" t="str">
        <f t="shared" si="2"/>
        <v/>
      </c>
      <c r="CU13" s="26" t="str">
        <f t="shared" si="2"/>
        <v/>
      </c>
      <c r="CV13" s="26" t="str">
        <f t="shared" si="2"/>
        <v/>
      </c>
      <c r="CW13" s="26" t="str">
        <f t="shared" si="2"/>
        <v/>
      </c>
      <c r="CX13" s="26" t="str">
        <f t="shared" si="2"/>
        <v/>
      </c>
      <c r="CY13" s="26" t="str">
        <f t="shared" si="2"/>
        <v/>
      </c>
      <c r="CZ13" s="26" t="str">
        <f t="shared" si="2"/>
        <v/>
      </c>
      <c r="DA13" s="26" t="str">
        <f t="shared" si="2"/>
        <v/>
      </c>
      <c r="DB13" s="26" t="str">
        <f t="shared" si="2"/>
        <v/>
      </c>
      <c r="DC13" s="26" t="str">
        <f t="shared" si="2"/>
        <v/>
      </c>
      <c r="DD13" s="26" t="str">
        <f t="shared" si="2"/>
        <v/>
      </c>
      <c r="DE13" s="26" t="str">
        <f t="shared" si="2"/>
        <v/>
      </c>
      <c r="DF13" s="26" t="str">
        <f t="shared" si="2"/>
        <v/>
      </c>
      <c r="DG13" s="26" t="str">
        <f t="shared" si="2"/>
        <v/>
      </c>
      <c r="DH13" s="26" t="str">
        <f t="shared" si="2"/>
        <v/>
      </c>
      <c r="DI13" s="26">
        <f t="shared" si="3"/>
        <v>5</v>
      </c>
      <c r="DK13" s="26" t="e">
        <f t="shared" si="4"/>
        <v>#DIV/0!</v>
      </c>
      <c r="DL13" s="26" t="e">
        <f t="shared" si="5"/>
        <v>#DIV/0!</v>
      </c>
    </row>
    <row r="14" spans="1:117" ht="14.6" x14ac:dyDescent="0.4">
      <c r="A14" s="451" t="s">
        <v>707</v>
      </c>
      <c r="B14" s="452"/>
      <c r="C14" s="452"/>
      <c r="D14" s="452"/>
      <c r="E14" s="453"/>
      <c r="F14" s="441">
        <v>3000</v>
      </c>
      <c r="G14" s="442"/>
      <c r="H14" s="443"/>
      <c r="I14" s="441">
        <v>50</v>
      </c>
      <c r="J14" s="442"/>
      <c r="K14" s="442"/>
      <c r="L14" s="37" t="s">
        <v>1114</v>
      </c>
      <c r="M14" s="38" t="s">
        <v>1114</v>
      </c>
      <c r="N14" s="38" t="s">
        <v>1114</v>
      </c>
      <c r="O14" s="39" t="s">
        <v>1114</v>
      </c>
      <c r="P14" s="37" t="s">
        <v>1114</v>
      </c>
      <c r="Q14" s="38" t="s">
        <v>1114</v>
      </c>
      <c r="R14" s="38" t="s">
        <v>1114</v>
      </c>
      <c r="S14" s="39" t="s">
        <v>1114</v>
      </c>
      <c r="T14" s="37" t="s">
        <v>1114</v>
      </c>
      <c r="U14" s="38" t="s">
        <v>1114</v>
      </c>
      <c r="V14" s="38" t="s">
        <v>1114</v>
      </c>
      <c r="W14" s="39" t="s">
        <v>1114</v>
      </c>
      <c r="X14" s="37" t="s">
        <v>1114</v>
      </c>
      <c r="Y14" s="38" t="s">
        <v>1114</v>
      </c>
      <c r="Z14" s="38" t="s">
        <v>1114</v>
      </c>
      <c r="AA14" s="39" t="s">
        <v>1114</v>
      </c>
      <c r="AB14" s="37" t="s">
        <v>1114</v>
      </c>
      <c r="AC14" s="38" t="s">
        <v>1114</v>
      </c>
      <c r="AD14" s="38" t="s">
        <v>1114</v>
      </c>
      <c r="AE14" s="39" t="s">
        <v>1114</v>
      </c>
      <c r="AF14" s="37" t="s">
        <v>1114</v>
      </c>
      <c r="AG14" s="38" t="s">
        <v>1114</v>
      </c>
      <c r="AH14" s="38" t="s">
        <v>1114</v>
      </c>
      <c r="AI14" s="39" t="s">
        <v>1114</v>
      </c>
      <c r="AJ14" s="37" t="s">
        <v>1114</v>
      </c>
      <c r="AK14" s="38" t="s">
        <v>1114</v>
      </c>
      <c r="AL14" s="38" t="s">
        <v>1114</v>
      </c>
      <c r="AM14" s="39" t="s">
        <v>1114</v>
      </c>
      <c r="AN14" s="37" t="s">
        <v>1114</v>
      </c>
      <c r="AO14" s="38" t="s">
        <v>1114</v>
      </c>
      <c r="AP14" s="38" t="s">
        <v>1114</v>
      </c>
      <c r="AQ14" s="39" t="s">
        <v>1114</v>
      </c>
      <c r="AR14" s="37" t="s">
        <v>1114</v>
      </c>
      <c r="AS14" s="38" t="s">
        <v>1114</v>
      </c>
      <c r="AT14" s="38" t="s">
        <v>1114</v>
      </c>
      <c r="AU14" s="39" t="s">
        <v>1114</v>
      </c>
      <c r="AV14" s="37" t="s">
        <v>1114</v>
      </c>
      <c r="AW14" s="38" t="s">
        <v>1114</v>
      </c>
      <c r="AX14" s="38" t="s">
        <v>1114</v>
      </c>
      <c r="AY14" s="39" t="s">
        <v>1114</v>
      </c>
      <c r="AZ14" s="37" t="s">
        <v>1114</v>
      </c>
      <c r="BA14" s="38" t="s">
        <v>1114</v>
      </c>
      <c r="BB14" s="38" t="s">
        <v>1114</v>
      </c>
      <c r="BC14" s="39" t="s">
        <v>1114</v>
      </c>
      <c r="BD14" s="37" t="s">
        <v>1114</v>
      </c>
      <c r="BE14" s="38" t="s">
        <v>1114</v>
      </c>
      <c r="BF14" s="38" t="s">
        <v>1114</v>
      </c>
      <c r="BG14" s="39" t="s">
        <v>1114</v>
      </c>
      <c r="BH14" s="478"/>
      <c r="BM14" s="26">
        <f t="shared" si="0"/>
        <v>5</v>
      </c>
      <c r="BN14" s="26">
        <f t="shared" si="0"/>
        <v>5</v>
      </c>
      <c r="BO14" s="26">
        <f t="shared" si="0"/>
        <v>5</v>
      </c>
      <c r="BP14" s="26">
        <f t="shared" si="0"/>
        <v>5</v>
      </c>
      <c r="BQ14" s="26">
        <f t="shared" si="0"/>
        <v>5</v>
      </c>
      <c r="BR14" s="26">
        <f t="shared" si="0"/>
        <v>5</v>
      </c>
      <c r="BS14" s="26">
        <f t="shared" si="0"/>
        <v>5</v>
      </c>
      <c r="BT14" s="26">
        <f t="shared" si="0"/>
        <v>5</v>
      </c>
      <c r="BU14" s="26">
        <f t="shared" si="0"/>
        <v>5</v>
      </c>
      <c r="BV14" s="26">
        <f t="shared" si="0"/>
        <v>5</v>
      </c>
      <c r="BW14" s="26">
        <f t="shared" si="0"/>
        <v>5</v>
      </c>
      <c r="BX14" s="26">
        <f t="shared" si="0"/>
        <v>5</v>
      </c>
      <c r="BY14" s="26">
        <f t="shared" si="0"/>
        <v>5</v>
      </c>
      <c r="BZ14" s="26">
        <f t="shared" si="0"/>
        <v>5</v>
      </c>
      <c r="CA14" s="26">
        <f t="shared" si="0"/>
        <v>5</v>
      </c>
      <c r="CB14" s="26">
        <f t="shared" si="0"/>
        <v>5</v>
      </c>
      <c r="CC14" s="26">
        <f t="shared" si="1"/>
        <v>5</v>
      </c>
      <c r="CD14" s="26">
        <f t="shared" si="1"/>
        <v>5</v>
      </c>
      <c r="CE14" s="26">
        <f t="shared" si="1"/>
        <v>5</v>
      </c>
      <c r="CF14" s="26">
        <f t="shared" si="1"/>
        <v>5</v>
      </c>
      <c r="CG14" s="26">
        <f t="shared" si="1"/>
        <v>5</v>
      </c>
      <c r="CH14" s="26">
        <f t="shared" si="1"/>
        <v>5</v>
      </c>
      <c r="CI14" s="26">
        <f t="shared" si="1"/>
        <v>5</v>
      </c>
      <c r="CJ14" s="26">
        <f t="shared" si="1"/>
        <v>5</v>
      </c>
      <c r="CK14" s="26">
        <f t="shared" si="1"/>
        <v>5</v>
      </c>
      <c r="CL14" s="26">
        <f t="shared" si="1"/>
        <v>5</v>
      </c>
      <c r="CM14" s="26">
        <f t="shared" si="1"/>
        <v>5</v>
      </c>
      <c r="CN14" s="26">
        <f t="shared" si="1"/>
        <v>5</v>
      </c>
      <c r="CO14" s="26">
        <f t="shared" si="1"/>
        <v>5</v>
      </c>
      <c r="CP14" s="26">
        <f t="shared" si="1"/>
        <v>5</v>
      </c>
      <c r="CQ14" s="26">
        <f t="shared" si="1"/>
        <v>5</v>
      </c>
      <c r="CR14" s="26">
        <f t="shared" si="1"/>
        <v>5</v>
      </c>
      <c r="CS14" s="26">
        <f t="shared" si="2"/>
        <v>5</v>
      </c>
      <c r="CT14" s="26">
        <f t="shared" si="2"/>
        <v>5</v>
      </c>
      <c r="CU14" s="26">
        <f t="shared" si="2"/>
        <v>5</v>
      </c>
      <c r="CV14" s="26">
        <f t="shared" si="2"/>
        <v>5</v>
      </c>
      <c r="CW14" s="26">
        <f t="shared" si="2"/>
        <v>5</v>
      </c>
      <c r="CX14" s="26">
        <f t="shared" si="2"/>
        <v>5</v>
      </c>
      <c r="CY14" s="26">
        <f t="shared" si="2"/>
        <v>5</v>
      </c>
      <c r="CZ14" s="26">
        <f t="shared" si="2"/>
        <v>5</v>
      </c>
      <c r="DA14" s="26">
        <f t="shared" si="2"/>
        <v>5</v>
      </c>
      <c r="DB14" s="26">
        <f t="shared" si="2"/>
        <v>5</v>
      </c>
      <c r="DC14" s="26">
        <f t="shared" si="2"/>
        <v>5</v>
      </c>
      <c r="DD14" s="26">
        <f t="shared" si="2"/>
        <v>5</v>
      </c>
      <c r="DE14" s="26">
        <f t="shared" si="2"/>
        <v>5</v>
      </c>
      <c r="DF14" s="26">
        <f t="shared" si="2"/>
        <v>5</v>
      </c>
      <c r="DG14" s="26">
        <f t="shared" si="2"/>
        <v>5</v>
      </c>
      <c r="DH14" s="26">
        <f t="shared" si="2"/>
        <v>5</v>
      </c>
      <c r="DI14" s="26">
        <f t="shared" si="3"/>
        <v>240</v>
      </c>
      <c r="DK14" s="36">
        <f t="shared" si="4"/>
        <v>60</v>
      </c>
      <c r="DL14" s="26">
        <f t="shared" si="5"/>
        <v>0.25</v>
      </c>
    </row>
    <row r="15" spans="1:117" x14ac:dyDescent="0.35">
      <c r="A15" s="451" t="s">
        <v>690</v>
      </c>
      <c r="B15" s="459"/>
      <c r="C15" s="459"/>
      <c r="D15" s="459"/>
      <c r="E15" s="460"/>
      <c r="F15" s="441">
        <v>1500</v>
      </c>
      <c r="G15" s="442"/>
      <c r="H15" s="443"/>
      <c r="I15" s="441">
        <v>30</v>
      </c>
      <c r="J15" s="442"/>
      <c r="K15" s="442"/>
      <c r="L15" s="37" t="s">
        <v>1114</v>
      </c>
      <c r="M15" s="38"/>
      <c r="N15" s="38"/>
      <c r="O15" s="39"/>
      <c r="P15" s="37" t="s">
        <v>1114</v>
      </c>
      <c r="Q15" s="38"/>
      <c r="R15" s="38"/>
      <c r="S15" s="39"/>
      <c r="T15" s="37" t="s">
        <v>1114</v>
      </c>
      <c r="U15" s="38"/>
      <c r="V15" s="38"/>
      <c r="W15" s="39"/>
      <c r="X15" s="37" t="s">
        <v>1114</v>
      </c>
      <c r="Y15" s="38"/>
      <c r="Z15" s="38"/>
      <c r="AA15" s="39"/>
      <c r="AB15" s="37" t="s">
        <v>1114</v>
      </c>
      <c r="AC15" s="38"/>
      <c r="AD15" s="38"/>
      <c r="AE15" s="39"/>
      <c r="AF15" s="37" t="s">
        <v>1114</v>
      </c>
      <c r="AG15" s="38"/>
      <c r="AH15" s="38"/>
      <c r="AI15" s="39"/>
      <c r="AJ15" s="37" t="s">
        <v>1114</v>
      </c>
      <c r="AK15" s="38"/>
      <c r="AL15" s="38"/>
      <c r="AM15" s="39"/>
      <c r="AN15" s="37" t="s">
        <v>1114</v>
      </c>
      <c r="AO15" s="38"/>
      <c r="AP15" s="38"/>
      <c r="AQ15" s="39"/>
      <c r="AR15" s="37" t="s">
        <v>1114</v>
      </c>
      <c r="AS15" s="38"/>
      <c r="AT15" s="38"/>
      <c r="AU15" s="39"/>
      <c r="AV15" s="37" t="s">
        <v>1114</v>
      </c>
      <c r="AW15" s="38"/>
      <c r="AX15" s="38"/>
      <c r="AY15" s="39"/>
      <c r="AZ15" s="37" t="s">
        <v>1114</v>
      </c>
      <c r="BA15" s="38"/>
      <c r="BB15" s="38"/>
      <c r="BC15" s="39"/>
      <c r="BD15" s="37" t="s">
        <v>1114</v>
      </c>
      <c r="BE15" s="38"/>
      <c r="BF15" s="38"/>
      <c r="BG15" s="39"/>
      <c r="BH15" s="478"/>
      <c r="BM15" s="26">
        <f t="shared" si="0"/>
        <v>5</v>
      </c>
      <c r="BN15" s="26" t="str">
        <f t="shared" si="0"/>
        <v/>
      </c>
      <c r="BO15" s="26" t="str">
        <f t="shared" si="0"/>
        <v/>
      </c>
      <c r="BP15" s="26" t="str">
        <f t="shared" si="0"/>
        <v/>
      </c>
      <c r="BQ15" s="26">
        <f t="shared" si="0"/>
        <v>5</v>
      </c>
      <c r="BR15" s="26" t="str">
        <f t="shared" si="0"/>
        <v/>
      </c>
      <c r="BS15" s="26" t="str">
        <f t="shared" si="0"/>
        <v/>
      </c>
      <c r="BT15" s="26" t="str">
        <f t="shared" si="0"/>
        <v/>
      </c>
      <c r="BU15" s="26">
        <f t="shared" si="0"/>
        <v>5</v>
      </c>
      <c r="BV15" s="26" t="str">
        <f t="shared" si="0"/>
        <v/>
      </c>
      <c r="BW15" s="26" t="str">
        <f t="shared" si="0"/>
        <v/>
      </c>
      <c r="BX15" s="26" t="str">
        <f t="shared" si="0"/>
        <v/>
      </c>
      <c r="BY15" s="26">
        <f t="shared" si="0"/>
        <v>5</v>
      </c>
      <c r="BZ15" s="26" t="str">
        <f t="shared" si="0"/>
        <v/>
      </c>
      <c r="CA15" s="26" t="str">
        <f t="shared" si="0"/>
        <v/>
      </c>
      <c r="CB15" s="26" t="str">
        <f t="shared" si="0"/>
        <v/>
      </c>
      <c r="CC15" s="26">
        <f t="shared" si="1"/>
        <v>5</v>
      </c>
      <c r="CD15" s="26" t="str">
        <f t="shared" si="1"/>
        <v/>
      </c>
      <c r="CE15" s="26" t="str">
        <f t="shared" si="1"/>
        <v/>
      </c>
      <c r="CF15" s="26" t="str">
        <f t="shared" si="1"/>
        <v/>
      </c>
      <c r="CG15" s="26">
        <f t="shared" si="1"/>
        <v>5</v>
      </c>
      <c r="CH15" s="26" t="str">
        <f t="shared" si="1"/>
        <v/>
      </c>
      <c r="CI15" s="26" t="str">
        <f t="shared" si="1"/>
        <v/>
      </c>
      <c r="CJ15" s="26" t="str">
        <f t="shared" si="1"/>
        <v/>
      </c>
      <c r="CK15" s="26">
        <f t="shared" si="1"/>
        <v>5</v>
      </c>
      <c r="CL15" s="26" t="str">
        <f t="shared" si="1"/>
        <v/>
      </c>
      <c r="CM15" s="26" t="str">
        <f t="shared" si="1"/>
        <v/>
      </c>
      <c r="CN15" s="26" t="str">
        <f t="shared" si="1"/>
        <v/>
      </c>
      <c r="CO15" s="26">
        <f t="shared" si="1"/>
        <v>5</v>
      </c>
      <c r="CP15" s="26" t="str">
        <f t="shared" si="1"/>
        <v/>
      </c>
      <c r="CQ15" s="26" t="str">
        <f t="shared" si="1"/>
        <v/>
      </c>
      <c r="CR15" s="26" t="str">
        <f t="shared" si="1"/>
        <v/>
      </c>
      <c r="CS15" s="26">
        <f t="shared" si="2"/>
        <v>5</v>
      </c>
      <c r="CT15" s="26" t="str">
        <f t="shared" si="2"/>
        <v/>
      </c>
      <c r="CU15" s="26" t="str">
        <f t="shared" si="2"/>
        <v/>
      </c>
      <c r="CV15" s="26" t="str">
        <f t="shared" si="2"/>
        <v/>
      </c>
      <c r="CW15" s="26">
        <f t="shared" si="2"/>
        <v>5</v>
      </c>
      <c r="CX15" s="26" t="str">
        <f t="shared" si="2"/>
        <v/>
      </c>
      <c r="CY15" s="26" t="str">
        <f t="shared" si="2"/>
        <v/>
      </c>
      <c r="CZ15" s="26" t="str">
        <f t="shared" si="2"/>
        <v/>
      </c>
      <c r="DA15" s="26">
        <f t="shared" si="2"/>
        <v>5</v>
      </c>
      <c r="DB15" s="26" t="str">
        <f t="shared" si="2"/>
        <v/>
      </c>
      <c r="DC15" s="26" t="str">
        <f t="shared" si="2"/>
        <v/>
      </c>
      <c r="DD15" s="26" t="str">
        <f t="shared" si="2"/>
        <v/>
      </c>
      <c r="DE15" s="26">
        <f t="shared" si="2"/>
        <v>5</v>
      </c>
      <c r="DF15" s="26" t="str">
        <f t="shared" si="2"/>
        <v/>
      </c>
      <c r="DG15" s="26" t="str">
        <f t="shared" si="2"/>
        <v/>
      </c>
      <c r="DH15" s="26" t="str">
        <f t="shared" si="2"/>
        <v/>
      </c>
      <c r="DI15" s="26">
        <f t="shared" si="3"/>
        <v>60</v>
      </c>
      <c r="DK15" s="26">
        <f t="shared" si="4"/>
        <v>50</v>
      </c>
      <c r="DL15" s="26">
        <f t="shared" si="5"/>
        <v>0.83</v>
      </c>
    </row>
    <row r="16" spans="1:117" ht="14.6" x14ac:dyDescent="0.4">
      <c r="A16" s="451" t="s">
        <v>670</v>
      </c>
      <c r="B16" s="455"/>
      <c r="C16" s="455"/>
      <c r="D16" s="455"/>
      <c r="E16" s="456"/>
      <c r="F16" s="441">
        <v>1000</v>
      </c>
      <c r="G16" s="442"/>
      <c r="H16" s="443"/>
      <c r="I16" s="441">
        <v>60</v>
      </c>
      <c r="J16" s="442"/>
      <c r="K16" s="442"/>
      <c r="L16" s="37"/>
      <c r="M16" s="38" t="s">
        <v>1114</v>
      </c>
      <c r="N16" s="38"/>
      <c r="O16" s="39"/>
      <c r="P16" s="37"/>
      <c r="Q16" s="38" t="s">
        <v>1114</v>
      </c>
      <c r="R16" s="38"/>
      <c r="S16" s="39"/>
      <c r="T16" s="37"/>
      <c r="U16" s="38" t="s">
        <v>1114</v>
      </c>
      <c r="V16" s="38"/>
      <c r="W16" s="39"/>
      <c r="X16" s="37"/>
      <c r="Y16" s="38" t="s">
        <v>1114</v>
      </c>
      <c r="Z16" s="38"/>
      <c r="AA16" s="39"/>
      <c r="AB16" s="37"/>
      <c r="AC16" s="38" t="s">
        <v>1114</v>
      </c>
      <c r="AD16" s="38"/>
      <c r="AE16" s="39"/>
      <c r="AF16" s="37"/>
      <c r="AG16" s="38" t="s">
        <v>1114</v>
      </c>
      <c r="AH16" s="38"/>
      <c r="AI16" s="39"/>
      <c r="AJ16" s="37"/>
      <c r="AK16" s="38" t="s">
        <v>1114</v>
      </c>
      <c r="AL16" s="38"/>
      <c r="AM16" s="39"/>
      <c r="AN16" s="37"/>
      <c r="AO16" s="38" t="s">
        <v>1114</v>
      </c>
      <c r="AP16" s="38"/>
      <c r="AQ16" s="39"/>
      <c r="AR16" s="37"/>
      <c r="AS16" s="38" t="s">
        <v>1114</v>
      </c>
      <c r="AT16" s="38"/>
      <c r="AU16" s="39"/>
      <c r="AV16" s="37"/>
      <c r="AW16" s="38" t="s">
        <v>1114</v>
      </c>
      <c r="AX16" s="38"/>
      <c r="AY16" s="39"/>
      <c r="AZ16" s="37"/>
      <c r="BA16" s="38" t="s">
        <v>1114</v>
      </c>
      <c r="BB16" s="38"/>
      <c r="BC16" s="39"/>
      <c r="BD16" s="37"/>
      <c r="BE16" s="38" t="s">
        <v>1114</v>
      </c>
      <c r="BF16" s="38"/>
      <c r="BG16" s="39"/>
      <c r="BH16" s="478"/>
      <c r="BM16" s="26" t="str">
        <f t="shared" si="0"/>
        <v/>
      </c>
      <c r="BN16" s="26">
        <f t="shared" si="0"/>
        <v>5</v>
      </c>
      <c r="BO16" s="26" t="str">
        <f t="shared" si="0"/>
        <v/>
      </c>
      <c r="BP16" s="26" t="str">
        <f t="shared" si="0"/>
        <v/>
      </c>
      <c r="BQ16" s="26" t="str">
        <f t="shared" si="0"/>
        <v/>
      </c>
      <c r="BR16" s="26">
        <f t="shared" si="0"/>
        <v>5</v>
      </c>
      <c r="BS16" s="26" t="str">
        <f t="shared" si="0"/>
        <v/>
      </c>
      <c r="BT16" s="26" t="str">
        <f t="shared" si="0"/>
        <v/>
      </c>
      <c r="BU16" s="26" t="str">
        <f t="shared" si="0"/>
        <v/>
      </c>
      <c r="BV16" s="26">
        <f t="shared" si="0"/>
        <v>5</v>
      </c>
      <c r="BW16" s="26" t="str">
        <f t="shared" si="0"/>
        <v/>
      </c>
      <c r="BX16" s="26" t="str">
        <f t="shared" si="0"/>
        <v/>
      </c>
      <c r="BY16" s="26" t="str">
        <f t="shared" si="0"/>
        <v/>
      </c>
      <c r="BZ16" s="26">
        <f t="shared" si="0"/>
        <v>5</v>
      </c>
      <c r="CA16" s="26" t="str">
        <f t="shared" si="0"/>
        <v/>
      </c>
      <c r="CB16" s="26" t="str">
        <f t="shared" si="0"/>
        <v/>
      </c>
      <c r="CC16" s="26" t="str">
        <f t="shared" si="1"/>
        <v/>
      </c>
      <c r="CD16" s="26">
        <f t="shared" si="1"/>
        <v>5</v>
      </c>
      <c r="CE16" s="26" t="str">
        <f t="shared" si="1"/>
        <v/>
      </c>
      <c r="CF16" s="26" t="str">
        <f t="shared" si="1"/>
        <v/>
      </c>
      <c r="CG16" s="26" t="str">
        <f t="shared" si="1"/>
        <v/>
      </c>
      <c r="CH16" s="26">
        <f t="shared" si="1"/>
        <v>5</v>
      </c>
      <c r="CI16" s="26" t="str">
        <f t="shared" si="1"/>
        <v/>
      </c>
      <c r="CJ16" s="26" t="str">
        <f t="shared" si="1"/>
        <v/>
      </c>
      <c r="CK16" s="26" t="str">
        <f t="shared" si="1"/>
        <v/>
      </c>
      <c r="CL16" s="26">
        <f t="shared" si="1"/>
        <v>5</v>
      </c>
      <c r="CM16" s="26" t="str">
        <f t="shared" si="1"/>
        <v/>
      </c>
      <c r="CN16" s="26" t="str">
        <f t="shared" si="1"/>
        <v/>
      </c>
      <c r="CO16" s="26" t="str">
        <f t="shared" si="1"/>
        <v/>
      </c>
      <c r="CP16" s="26">
        <f t="shared" si="1"/>
        <v>5</v>
      </c>
      <c r="CQ16" s="26" t="str">
        <f t="shared" si="1"/>
        <v/>
      </c>
      <c r="CR16" s="26" t="str">
        <f t="shared" si="1"/>
        <v/>
      </c>
      <c r="CS16" s="26" t="str">
        <f t="shared" si="2"/>
        <v/>
      </c>
      <c r="CT16" s="26">
        <f t="shared" si="2"/>
        <v>5</v>
      </c>
      <c r="CU16" s="26" t="str">
        <f t="shared" si="2"/>
        <v/>
      </c>
      <c r="CV16" s="26" t="str">
        <f t="shared" si="2"/>
        <v/>
      </c>
      <c r="CW16" s="26" t="str">
        <f t="shared" si="2"/>
        <v/>
      </c>
      <c r="CX16" s="26">
        <f t="shared" si="2"/>
        <v>5</v>
      </c>
      <c r="CY16" s="26" t="str">
        <f t="shared" si="2"/>
        <v/>
      </c>
      <c r="CZ16" s="26" t="str">
        <f t="shared" si="2"/>
        <v/>
      </c>
      <c r="DA16" s="26" t="str">
        <f t="shared" si="2"/>
        <v/>
      </c>
      <c r="DB16" s="26">
        <f t="shared" si="2"/>
        <v>5</v>
      </c>
      <c r="DC16" s="26" t="str">
        <f t="shared" si="2"/>
        <v/>
      </c>
      <c r="DD16" s="26" t="str">
        <f t="shared" si="2"/>
        <v/>
      </c>
      <c r="DE16" s="26" t="str">
        <f t="shared" si="2"/>
        <v/>
      </c>
      <c r="DF16" s="26">
        <f t="shared" si="2"/>
        <v>5</v>
      </c>
      <c r="DG16" s="26" t="str">
        <f t="shared" si="2"/>
        <v/>
      </c>
      <c r="DH16" s="26" t="str">
        <f t="shared" si="2"/>
        <v/>
      </c>
      <c r="DI16" s="26">
        <f t="shared" si="3"/>
        <v>60</v>
      </c>
      <c r="DK16" s="26">
        <f t="shared" si="4"/>
        <v>16.666666666666668</v>
      </c>
      <c r="DL16" s="26">
        <f t="shared" si="5"/>
        <v>0.28000000000000003</v>
      </c>
    </row>
    <row r="17" spans="1:116" ht="14.6" x14ac:dyDescent="0.4">
      <c r="A17" s="451" t="s">
        <v>671</v>
      </c>
      <c r="B17" s="455"/>
      <c r="C17" s="455"/>
      <c r="D17" s="455"/>
      <c r="E17" s="456"/>
      <c r="F17" s="441">
        <v>500</v>
      </c>
      <c r="G17" s="442"/>
      <c r="H17" s="443"/>
      <c r="I17" s="441">
        <v>30</v>
      </c>
      <c r="J17" s="442"/>
      <c r="K17" s="442"/>
      <c r="L17" s="37" t="s">
        <v>1114</v>
      </c>
      <c r="M17" s="38"/>
      <c r="N17" s="38"/>
      <c r="O17" s="39"/>
      <c r="P17" s="37" t="s">
        <v>1114</v>
      </c>
      <c r="Q17" s="38"/>
      <c r="R17" s="38"/>
      <c r="S17" s="39"/>
      <c r="T17" s="37" t="s">
        <v>1114</v>
      </c>
      <c r="U17" s="38"/>
      <c r="V17" s="38"/>
      <c r="W17" s="39"/>
      <c r="X17" s="37" t="s">
        <v>1114</v>
      </c>
      <c r="Y17" s="38"/>
      <c r="Z17" s="38"/>
      <c r="AA17" s="39"/>
      <c r="AB17" s="37" t="s">
        <v>1114</v>
      </c>
      <c r="AC17" s="38"/>
      <c r="AD17" s="38"/>
      <c r="AE17" s="39"/>
      <c r="AF17" s="37" t="s">
        <v>1114</v>
      </c>
      <c r="AG17" s="38"/>
      <c r="AH17" s="38"/>
      <c r="AI17" s="39"/>
      <c r="AJ17" s="37" t="s">
        <v>1114</v>
      </c>
      <c r="AK17" s="38"/>
      <c r="AL17" s="38"/>
      <c r="AM17" s="39"/>
      <c r="AN17" s="37" t="s">
        <v>1114</v>
      </c>
      <c r="AO17" s="38"/>
      <c r="AP17" s="38"/>
      <c r="AQ17" s="39"/>
      <c r="AR17" s="37" t="s">
        <v>1114</v>
      </c>
      <c r="AS17" s="38"/>
      <c r="AT17" s="38"/>
      <c r="AU17" s="39"/>
      <c r="AV17" s="37" t="s">
        <v>1114</v>
      </c>
      <c r="AW17" s="38"/>
      <c r="AX17" s="38"/>
      <c r="AY17" s="39"/>
      <c r="AZ17" s="37" t="s">
        <v>1114</v>
      </c>
      <c r="BA17" s="38"/>
      <c r="BB17" s="38"/>
      <c r="BC17" s="39"/>
      <c r="BD17" s="37" t="s">
        <v>1114</v>
      </c>
      <c r="BE17" s="38"/>
      <c r="BF17" s="38"/>
      <c r="BG17" s="39"/>
      <c r="BH17" s="478"/>
      <c r="BM17" s="26">
        <f t="shared" si="0"/>
        <v>5</v>
      </c>
      <c r="BN17" s="26" t="str">
        <f t="shared" si="0"/>
        <v/>
      </c>
      <c r="BO17" s="26" t="str">
        <f t="shared" si="0"/>
        <v/>
      </c>
      <c r="BP17" s="26" t="str">
        <f t="shared" si="0"/>
        <v/>
      </c>
      <c r="BQ17" s="26">
        <f t="shared" si="0"/>
        <v>5</v>
      </c>
      <c r="BR17" s="26" t="str">
        <f t="shared" si="0"/>
        <v/>
      </c>
      <c r="BS17" s="26" t="str">
        <f t="shared" si="0"/>
        <v/>
      </c>
      <c r="BT17" s="26" t="str">
        <f t="shared" si="0"/>
        <v/>
      </c>
      <c r="BU17" s="26">
        <f t="shared" si="0"/>
        <v>5</v>
      </c>
      <c r="BV17" s="26" t="str">
        <f t="shared" si="0"/>
        <v/>
      </c>
      <c r="BW17" s="26" t="str">
        <f t="shared" si="0"/>
        <v/>
      </c>
      <c r="BX17" s="26" t="str">
        <f t="shared" si="0"/>
        <v/>
      </c>
      <c r="BY17" s="26">
        <f t="shared" si="0"/>
        <v>5</v>
      </c>
      <c r="BZ17" s="26" t="str">
        <f t="shared" si="0"/>
        <v/>
      </c>
      <c r="CA17" s="26" t="str">
        <f t="shared" si="0"/>
        <v/>
      </c>
      <c r="CB17" s="26" t="str">
        <f t="shared" si="0"/>
        <v/>
      </c>
      <c r="CC17" s="26">
        <f t="shared" si="1"/>
        <v>5</v>
      </c>
      <c r="CD17" s="26" t="str">
        <f t="shared" si="1"/>
        <v/>
      </c>
      <c r="CE17" s="26" t="str">
        <f t="shared" si="1"/>
        <v/>
      </c>
      <c r="CF17" s="26" t="str">
        <f t="shared" si="1"/>
        <v/>
      </c>
      <c r="CG17" s="26">
        <f t="shared" si="1"/>
        <v>5</v>
      </c>
      <c r="CH17" s="26" t="str">
        <f t="shared" si="1"/>
        <v/>
      </c>
      <c r="CI17" s="26" t="str">
        <f t="shared" si="1"/>
        <v/>
      </c>
      <c r="CJ17" s="26" t="str">
        <f t="shared" si="1"/>
        <v/>
      </c>
      <c r="CK17" s="26">
        <f t="shared" si="1"/>
        <v>5</v>
      </c>
      <c r="CL17" s="26" t="str">
        <f t="shared" si="1"/>
        <v/>
      </c>
      <c r="CM17" s="26" t="str">
        <f t="shared" si="1"/>
        <v/>
      </c>
      <c r="CN17" s="26" t="str">
        <f t="shared" si="1"/>
        <v/>
      </c>
      <c r="CO17" s="26">
        <f t="shared" si="1"/>
        <v>5</v>
      </c>
      <c r="CP17" s="26" t="str">
        <f t="shared" si="1"/>
        <v/>
      </c>
      <c r="CQ17" s="26" t="str">
        <f t="shared" si="1"/>
        <v/>
      </c>
      <c r="CR17" s="26" t="str">
        <f t="shared" si="1"/>
        <v/>
      </c>
      <c r="CS17" s="26">
        <f t="shared" si="2"/>
        <v>5</v>
      </c>
      <c r="CT17" s="26" t="str">
        <f t="shared" si="2"/>
        <v/>
      </c>
      <c r="CU17" s="26" t="str">
        <f t="shared" si="2"/>
        <v/>
      </c>
      <c r="CV17" s="26" t="str">
        <f t="shared" si="2"/>
        <v/>
      </c>
      <c r="CW17" s="26">
        <f t="shared" si="2"/>
        <v>5</v>
      </c>
      <c r="CX17" s="26" t="str">
        <f t="shared" si="2"/>
        <v/>
      </c>
      <c r="CY17" s="26" t="str">
        <f t="shared" si="2"/>
        <v/>
      </c>
      <c r="CZ17" s="26" t="str">
        <f t="shared" si="2"/>
        <v/>
      </c>
      <c r="DA17" s="26">
        <f t="shared" si="2"/>
        <v>5</v>
      </c>
      <c r="DB17" s="26" t="str">
        <f t="shared" si="2"/>
        <v/>
      </c>
      <c r="DC17" s="26" t="str">
        <f t="shared" si="2"/>
        <v/>
      </c>
      <c r="DD17" s="26" t="str">
        <f t="shared" si="2"/>
        <v/>
      </c>
      <c r="DE17" s="26">
        <f t="shared" si="2"/>
        <v>5</v>
      </c>
      <c r="DF17" s="26" t="str">
        <f t="shared" si="2"/>
        <v/>
      </c>
      <c r="DG17" s="26" t="str">
        <f t="shared" si="2"/>
        <v/>
      </c>
      <c r="DH17" s="26" t="str">
        <f t="shared" si="2"/>
        <v/>
      </c>
      <c r="DI17" s="26">
        <f t="shared" si="3"/>
        <v>60</v>
      </c>
      <c r="DK17" s="26">
        <f t="shared" si="4"/>
        <v>16.666666666666668</v>
      </c>
      <c r="DL17" s="26">
        <f t="shared" si="5"/>
        <v>0.28000000000000003</v>
      </c>
    </row>
    <row r="18" spans="1:116" ht="14.6" x14ac:dyDescent="0.4">
      <c r="A18" s="451" t="s">
        <v>672</v>
      </c>
      <c r="B18" s="455"/>
      <c r="C18" s="455"/>
      <c r="D18" s="455"/>
      <c r="E18" s="456"/>
      <c r="F18" s="441">
        <v>150</v>
      </c>
      <c r="G18" s="442"/>
      <c r="H18" s="443"/>
      <c r="I18" s="441">
        <v>50</v>
      </c>
      <c r="J18" s="442"/>
      <c r="K18" s="442"/>
      <c r="L18" s="37"/>
      <c r="M18" s="38"/>
      <c r="N18" s="38"/>
      <c r="O18" s="39" t="s">
        <v>1114</v>
      </c>
      <c r="P18" s="37"/>
      <c r="Q18" s="38"/>
      <c r="R18" s="38"/>
      <c r="S18" s="39" t="s">
        <v>1114</v>
      </c>
      <c r="T18" s="37"/>
      <c r="U18" s="38"/>
      <c r="V18" s="38"/>
      <c r="W18" s="39" t="s">
        <v>1114</v>
      </c>
      <c r="X18" s="37"/>
      <c r="Y18" s="38"/>
      <c r="Z18" s="38"/>
      <c r="AA18" s="39" t="s">
        <v>1114</v>
      </c>
      <c r="AB18" s="37"/>
      <c r="AC18" s="38"/>
      <c r="AD18" s="38"/>
      <c r="AE18" s="39" t="s">
        <v>1114</v>
      </c>
      <c r="AF18" s="37"/>
      <c r="AG18" s="38"/>
      <c r="AH18" s="38"/>
      <c r="AI18" s="39" t="s">
        <v>1114</v>
      </c>
      <c r="AJ18" s="37"/>
      <c r="AK18" s="38"/>
      <c r="AL18" s="38"/>
      <c r="AM18" s="39" t="s">
        <v>1114</v>
      </c>
      <c r="AN18" s="37"/>
      <c r="AO18" s="38"/>
      <c r="AP18" s="38"/>
      <c r="AQ18" s="39" t="s">
        <v>1114</v>
      </c>
      <c r="AR18" s="37"/>
      <c r="AS18" s="38"/>
      <c r="AT18" s="38"/>
      <c r="AU18" s="39" t="s">
        <v>1114</v>
      </c>
      <c r="AV18" s="37"/>
      <c r="AW18" s="38"/>
      <c r="AX18" s="38"/>
      <c r="AY18" s="39" t="s">
        <v>1114</v>
      </c>
      <c r="AZ18" s="37"/>
      <c r="BA18" s="38"/>
      <c r="BB18" s="38"/>
      <c r="BC18" s="39" t="s">
        <v>1114</v>
      </c>
      <c r="BD18" s="37"/>
      <c r="BE18" s="38"/>
      <c r="BF18" s="38"/>
      <c r="BG18" s="39" t="s">
        <v>1114</v>
      </c>
      <c r="BH18" s="478"/>
      <c r="BM18" s="26" t="str">
        <f t="shared" si="0"/>
        <v/>
      </c>
      <c r="BN18" s="26" t="str">
        <f t="shared" si="0"/>
        <v/>
      </c>
      <c r="BO18" s="26" t="str">
        <f t="shared" si="0"/>
        <v/>
      </c>
      <c r="BP18" s="26">
        <f t="shared" si="0"/>
        <v>5</v>
      </c>
      <c r="BQ18" s="26" t="str">
        <f t="shared" si="0"/>
        <v/>
      </c>
      <c r="BR18" s="26" t="str">
        <f t="shared" si="0"/>
        <v/>
      </c>
      <c r="BS18" s="26" t="str">
        <f t="shared" si="0"/>
        <v/>
      </c>
      <c r="BT18" s="26">
        <f t="shared" si="0"/>
        <v>5</v>
      </c>
      <c r="BU18" s="26" t="str">
        <f t="shared" si="0"/>
        <v/>
      </c>
      <c r="BV18" s="26" t="str">
        <f t="shared" si="0"/>
        <v/>
      </c>
      <c r="BW18" s="26" t="str">
        <f t="shared" si="0"/>
        <v/>
      </c>
      <c r="BX18" s="26">
        <f t="shared" si="0"/>
        <v>5</v>
      </c>
      <c r="BY18" s="26" t="str">
        <f t="shared" si="0"/>
        <v/>
      </c>
      <c r="BZ18" s="26" t="str">
        <f t="shared" si="0"/>
        <v/>
      </c>
      <c r="CA18" s="26" t="str">
        <f t="shared" si="0"/>
        <v/>
      </c>
      <c r="CB18" s="26">
        <f t="shared" si="0"/>
        <v>5</v>
      </c>
      <c r="CC18" s="26" t="str">
        <f t="shared" si="1"/>
        <v/>
      </c>
      <c r="CD18" s="26" t="str">
        <f t="shared" si="1"/>
        <v/>
      </c>
      <c r="CE18" s="26" t="str">
        <f t="shared" si="1"/>
        <v/>
      </c>
      <c r="CF18" s="26">
        <f t="shared" si="1"/>
        <v>5</v>
      </c>
      <c r="CG18" s="26" t="str">
        <f t="shared" si="1"/>
        <v/>
      </c>
      <c r="CH18" s="26" t="str">
        <f t="shared" si="1"/>
        <v/>
      </c>
      <c r="CI18" s="26" t="str">
        <f t="shared" si="1"/>
        <v/>
      </c>
      <c r="CJ18" s="26">
        <f t="shared" si="1"/>
        <v>5</v>
      </c>
      <c r="CK18" s="26" t="str">
        <f t="shared" si="1"/>
        <v/>
      </c>
      <c r="CL18" s="26" t="str">
        <f t="shared" si="1"/>
        <v/>
      </c>
      <c r="CM18" s="26" t="str">
        <f t="shared" si="1"/>
        <v/>
      </c>
      <c r="CN18" s="26">
        <f t="shared" si="1"/>
        <v>5</v>
      </c>
      <c r="CO18" s="26" t="str">
        <f t="shared" si="1"/>
        <v/>
      </c>
      <c r="CP18" s="26" t="str">
        <f t="shared" si="1"/>
        <v/>
      </c>
      <c r="CQ18" s="26" t="str">
        <f t="shared" si="1"/>
        <v/>
      </c>
      <c r="CR18" s="26">
        <f t="shared" si="1"/>
        <v>5</v>
      </c>
      <c r="CS18" s="26" t="str">
        <f t="shared" si="2"/>
        <v/>
      </c>
      <c r="CT18" s="26" t="str">
        <f t="shared" si="2"/>
        <v/>
      </c>
      <c r="CU18" s="26" t="str">
        <f t="shared" si="2"/>
        <v/>
      </c>
      <c r="CV18" s="26">
        <f t="shared" si="2"/>
        <v>5</v>
      </c>
      <c r="CW18" s="26" t="str">
        <f t="shared" si="2"/>
        <v/>
      </c>
      <c r="CX18" s="26" t="str">
        <f t="shared" si="2"/>
        <v/>
      </c>
      <c r="CY18" s="26" t="str">
        <f t="shared" si="2"/>
        <v/>
      </c>
      <c r="CZ18" s="26">
        <f t="shared" si="2"/>
        <v>5</v>
      </c>
      <c r="DA18" s="26" t="str">
        <f t="shared" si="2"/>
        <v/>
      </c>
      <c r="DB18" s="26" t="str">
        <f t="shared" si="2"/>
        <v/>
      </c>
      <c r="DC18" s="26" t="str">
        <f t="shared" si="2"/>
        <v/>
      </c>
      <c r="DD18" s="26">
        <f t="shared" si="2"/>
        <v>5</v>
      </c>
      <c r="DE18" s="26" t="str">
        <f t="shared" si="2"/>
        <v/>
      </c>
      <c r="DF18" s="26" t="str">
        <f t="shared" si="2"/>
        <v/>
      </c>
      <c r="DG18" s="26" t="str">
        <f t="shared" si="2"/>
        <v/>
      </c>
      <c r="DH18" s="26">
        <f t="shared" si="2"/>
        <v>5</v>
      </c>
      <c r="DI18" s="26">
        <f t="shared" si="3"/>
        <v>60</v>
      </c>
      <c r="DK18" s="26">
        <f t="shared" si="4"/>
        <v>3</v>
      </c>
      <c r="DL18" s="26">
        <f t="shared" si="5"/>
        <v>0.05</v>
      </c>
    </row>
    <row r="19" spans="1:116" ht="14.6" x14ac:dyDescent="0.4">
      <c r="A19" s="454" t="s">
        <v>708</v>
      </c>
      <c r="B19" s="455"/>
      <c r="C19" s="455"/>
      <c r="D19" s="455"/>
      <c r="E19" s="456"/>
      <c r="F19" s="464"/>
      <c r="G19" s="465"/>
      <c r="H19" s="466"/>
      <c r="I19" s="464"/>
      <c r="J19" s="465"/>
      <c r="K19" s="465"/>
      <c r="L19" s="37"/>
      <c r="M19" s="38" t="s">
        <v>1114</v>
      </c>
      <c r="N19" s="38"/>
      <c r="O19" s="39"/>
      <c r="P19" s="37"/>
      <c r="Q19" s="38" t="s">
        <v>1114</v>
      </c>
      <c r="R19" s="38"/>
      <c r="S19" s="39"/>
      <c r="T19" s="37"/>
      <c r="U19" s="38" t="s">
        <v>1114</v>
      </c>
      <c r="V19" s="38"/>
      <c r="W19" s="39"/>
      <c r="X19" s="37"/>
      <c r="Y19" s="38" t="s">
        <v>1114</v>
      </c>
      <c r="Z19" s="38"/>
      <c r="AA19" s="39"/>
      <c r="AB19" s="37"/>
      <c r="AC19" s="38" t="s">
        <v>1114</v>
      </c>
      <c r="AD19" s="38"/>
      <c r="AE19" s="39"/>
      <c r="AF19" s="37"/>
      <c r="AG19" s="38" t="s">
        <v>1114</v>
      </c>
      <c r="AH19" s="38"/>
      <c r="AI19" s="39"/>
      <c r="AJ19" s="37"/>
      <c r="AK19" s="38" t="s">
        <v>1114</v>
      </c>
      <c r="AL19" s="38"/>
      <c r="AM19" s="39"/>
      <c r="AN19" s="37"/>
      <c r="AO19" s="38" t="s">
        <v>1114</v>
      </c>
      <c r="AP19" s="38"/>
      <c r="AQ19" s="39"/>
      <c r="AR19" s="37"/>
      <c r="AS19" s="38" t="s">
        <v>1114</v>
      </c>
      <c r="AT19" s="38"/>
      <c r="AU19" s="39"/>
      <c r="AV19" s="37"/>
      <c r="AW19" s="38" t="s">
        <v>1114</v>
      </c>
      <c r="AX19" s="38"/>
      <c r="AY19" s="39"/>
      <c r="AZ19" s="37"/>
      <c r="BA19" s="38" t="s">
        <v>1114</v>
      </c>
      <c r="BB19" s="38"/>
      <c r="BC19" s="39"/>
      <c r="BD19" s="37"/>
      <c r="BE19" s="38" t="s">
        <v>1114</v>
      </c>
      <c r="BF19" s="38"/>
      <c r="BG19" s="39"/>
      <c r="BH19" s="478"/>
      <c r="BM19" s="26" t="str">
        <f t="shared" si="0"/>
        <v/>
      </c>
      <c r="BN19" s="26">
        <f t="shared" si="0"/>
        <v>5</v>
      </c>
      <c r="BO19" s="26" t="str">
        <f t="shared" si="0"/>
        <v/>
      </c>
      <c r="BP19" s="26" t="str">
        <f t="shared" si="0"/>
        <v/>
      </c>
      <c r="BQ19" s="26" t="str">
        <f t="shared" si="0"/>
        <v/>
      </c>
      <c r="BR19" s="26">
        <f t="shared" si="0"/>
        <v>5</v>
      </c>
      <c r="BS19" s="26" t="str">
        <f t="shared" si="0"/>
        <v/>
      </c>
      <c r="BT19" s="26" t="str">
        <f t="shared" si="0"/>
        <v/>
      </c>
      <c r="BU19" s="26" t="str">
        <f t="shared" si="0"/>
        <v/>
      </c>
      <c r="BV19" s="26">
        <f t="shared" si="0"/>
        <v>5</v>
      </c>
      <c r="BW19" s="26" t="str">
        <f t="shared" si="0"/>
        <v/>
      </c>
      <c r="BX19" s="26" t="str">
        <f t="shared" si="0"/>
        <v/>
      </c>
      <c r="BY19" s="26" t="str">
        <f t="shared" si="0"/>
        <v/>
      </c>
      <c r="BZ19" s="26">
        <f t="shared" si="0"/>
        <v>5</v>
      </c>
      <c r="CA19" s="26" t="str">
        <f t="shared" si="0"/>
        <v/>
      </c>
      <c r="CB19" s="26" t="str">
        <f t="shared" si="0"/>
        <v/>
      </c>
      <c r="CC19" s="26" t="str">
        <f t="shared" si="1"/>
        <v/>
      </c>
      <c r="CD19" s="26">
        <f t="shared" si="1"/>
        <v>5</v>
      </c>
      <c r="CE19" s="26" t="str">
        <f t="shared" si="1"/>
        <v/>
      </c>
      <c r="CF19" s="26" t="str">
        <f t="shared" si="1"/>
        <v/>
      </c>
      <c r="CG19" s="26" t="str">
        <f t="shared" si="1"/>
        <v/>
      </c>
      <c r="CH19" s="26">
        <f t="shared" si="1"/>
        <v>5</v>
      </c>
      <c r="CI19" s="26" t="str">
        <f t="shared" si="1"/>
        <v/>
      </c>
      <c r="CJ19" s="26" t="str">
        <f t="shared" si="1"/>
        <v/>
      </c>
      <c r="CK19" s="26" t="str">
        <f t="shared" si="1"/>
        <v/>
      </c>
      <c r="CL19" s="26">
        <f t="shared" si="1"/>
        <v>5</v>
      </c>
      <c r="CM19" s="26" t="str">
        <f t="shared" si="1"/>
        <v/>
      </c>
      <c r="CN19" s="26" t="str">
        <f t="shared" si="1"/>
        <v/>
      </c>
      <c r="CO19" s="26" t="str">
        <f t="shared" si="1"/>
        <v/>
      </c>
      <c r="CP19" s="26">
        <f t="shared" si="1"/>
        <v>5</v>
      </c>
      <c r="CQ19" s="26" t="str">
        <f t="shared" si="1"/>
        <v/>
      </c>
      <c r="CR19" s="26" t="str">
        <f t="shared" si="1"/>
        <v/>
      </c>
      <c r="CS19" s="26" t="str">
        <f t="shared" si="2"/>
        <v/>
      </c>
      <c r="CT19" s="26">
        <f t="shared" si="2"/>
        <v>5</v>
      </c>
      <c r="CU19" s="26" t="str">
        <f t="shared" si="2"/>
        <v/>
      </c>
      <c r="CV19" s="26" t="str">
        <f t="shared" si="2"/>
        <v/>
      </c>
      <c r="CW19" s="26" t="str">
        <f t="shared" si="2"/>
        <v/>
      </c>
      <c r="CX19" s="26">
        <f t="shared" si="2"/>
        <v>5</v>
      </c>
      <c r="CY19" s="26" t="str">
        <f t="shared" si="2"/>
        <v/>
      </c>
      <c r="CZ19" s="26" t="str">
        <f t="shared" si="2"/>
        <v/>
      </c>
      <c r="DA19" s="26" t="str">
        <f t="shared" si="2"/>
        <v/>
      </c>
      <c r="DB19" s="26">
        <f t="shared" si="2"/>
        <v>5</v>
      </c>
      <c r="DC19" s="26" t="str">
        <f t="shared" si="2"/>
        <v/>
      </c>
      <c r="DD19" s="26" t="str">
        <f t="shared" si="2"/>
        <v/>
      </c>
      <c r="DE19" s="26" t="str">
        <f t="shared" si="2"/>
        <v/>
      </c>
      <c r="DF19" s="26">
        <f t="shared" si="2"/>
        <v>5</v>
      </c>
      <c r="DG19" s="26" t="str">
        <f t="shared" si="2"/>
        <v/>
      </c>
      <c r="DH19" s="26" t="str">
        <f t="shared" si="2"/>
        <v/>
      </c>
      <c r="DI19" s="26">
        <f t="shared" si="3"/>
        <v>60</v>
      </c>
      <c r="DK19" s="26" t="e">
        <f t="shared" si="4"/>
        <v>#DIV/0!</v>
      </c>
      <c r="DL19" s="26" t="e">
        <f t="shared" si="5"/>
        <v>#DIV/0!</v>
      </c>
    </row>
    <row r="20" spans="1:116" ht="14.6" x14ac:dyDescent="0.4">
      <c r="A20" s="454" t="s">
        <v>712</v>
      </c>
      <c r="B20" s="455"/>
      <c r="C20" s="455"/>
      <c r="D20" s="455"/>
      <c r="E20" s="456"/>
      <c r="F20" s="464"/>
      <c r="G20" s="465"/>
      <c r="H20" s="466"/>
      <c r="I20" s="464"/>
      <c r="J20" s="465"/>
      <c r="K20" s="465"/>
      <c r="L20" s="37"/>
      <c r="M20" s="38"/>
      <c r="N20" s="38"/>
      <c r="O20" s="39"/>
      <c r="P20" s="37"/>
      <c r="Q20" s="38"/>
      <c r="R20" s="38"/>
      <c r="S20" s="39"/>
      <c r="T20" s="37"/>
      <c r="U20" s="38"/>
      <c r="V20" s="38"/>
      <c r="W20" s="39" t="s">
        <v>1114</v>
      </c>
      <c r="X20" s="37"/>
      <c r="Y20" s="38"/>
      <c r="Z20" s="38"/>
      <c r="AA20" s="39"/>
      <c r="AB20" s="37"/>
      <c r="AC20" s="38"/>
      <c r="AD20" s="38"/>
      <c r="AE20" s="39"/>
      <c r="AF20" s="37"/>
      <c r="AG20" s="38"/>
      <c r="AH20" s="38"/>
      <c r="AI20" s="39" t="s">
        <v>1114</v>
      </c>
      <c r="AJ20" s="37"/>
      <c r="AK20" s="38"/>
      <c r="AL20" s="38"/>
      <c r="AM20" s="39"/>
      <c r="AN20" s="37"/>
      <c r="AO20" s="38"/>
      <c r="AP20" s="38"/>
      <c r="AQ20" s="39"/>
      <c r="AR20" s="37"/>
      <c r="AS20" s="38"/>
      <c r="AT20" s="38"/>
      <c r="AU20" s="39" t="s">
        <v>1114</v>
      </c>
      <c r="AV20" s="37"/>
      <c r="AW20" s="38"/>
      <c r="AX20" s="38"/>
      <c r="AY20" s="39"/>
      <c r="AZ20" s="37"/>
      <c r="BA20" s="38"/>
      <c r="BB20" s="38"/>
      <c r="BC20" s="39"/>
      <c r="BD20" s="37"/>
      <c r="BE20" s="38"/>
      <c r="BF20" s="38"/>
      <c r="BG20" s="39" t="s">
        <v>1114</v>
      </c>
      <c r="BH20" s="478"/>
      <c r="BM20" s="26" t="str">
        <f t="shared" si="0"/>
        <v/>
      </c>
      <c r="BN20" s="26" t="str">
        <f t="shared" si="0"/>
        <v/>
      </c>
      <c r="BO20" s="26" t="str">
        <f t="shared" si="0"/>
        <v/>
      </c>
      <c r="BP20" s="26" t="str">
        <f t="shared" si="0"/>
        <v/>
      </c>
      <c r="BQ20" s="26" t="str">
        <f t="shared" si="0"/>
        <v/>
      </c>
      <c r="BR20" s="26" t="str">
        <f t="shared" si="0"/>
        <v/>
      </c>
      <c r="BS20" s="26" t="str">
        <f t="shared" si="0"/>
        <v/>
      </c>
      <c r="BT20" s="26" t="str">
        <f t="shared" si="0"/>
        <v/>
      </c>
      <c r="BU20" s="26" t="str">
        <f t="shared" si="0"/>
        <v/>
      </c>
      <c r="BV20" s="26" t="str">
        <f t="shared" si="0"/>
        <v/>
      </c>
      <c r="BW20" s="26" t="str">
        <f t="shared" si="0"/>
        <v/>
      </c>
      <c r="BX20" s="26">
        <f t="shared" si="0"/>
        <v>5</v>
      </c>
      <c r="BY20" s="26" t="str">
        <f t="shared" si="0"/>
        <v/>
      </c>
      <c r="BZ20" s="26" t="str">
        <f t="shared" si="0"/>
        <v/>
      </c>
      <c r="CA20" s="26" t="str">
        <f t="shared" si="0"/>
        <v/>
      </c>
      <c r="CB20" s="26" t="str">
        <f t="shared" si="0"/>
        <v/>
      </c>
      <c r="CC20" s="26" t="str">
        <f t="shared" si="1"/>
        <v/>
      </c>
      <c r="CD20" s="26" t="str">
        <f t="shared" si="1"/>
        <v/>
      </c>
      <c r="CE20" s="26" t="str">
        <f t="shared" si="1"/>
        <v/>
      </c>
      <c r="CF20" s="26" t="str">
        <f t="shared" si="1"/>
        <v/>
      </c>
      <c r="CG20" s="26" t="str">
        <f t="shared" si="1"/>
        <v/>
      </c>
      <c r="CH20" s="26" t="str">
        <f t="shared" si="1"/>
        <v/>
      </c>
      <c r="CI20" s="26" t="str">
        <f t="shared" si="1"/>
        <v/>
      </c>
      <c r="CJ20" s="26">
        <f t="shared" si="1"/>
        <v>5</v>
      </c>
      <c r="CK20" s="26" t="str">
        <f t="shared" si="1"/>
        <v/>
      </c>
      <c r="CL20" s="26" t="str">
        <f t="shared" si="1"/>
        <v/>
      </c>
      <c r="CM20" s="26" t="str">
        <f t="shared" si="1"/>
        <v/>
      </c>
      <c r="CN20" s="26" t="str">
        <f t="shared" si="1"/>
        <v/>
      </c>
      <c r="CO20" s="26" t="str">
        <f t="shared" si="1"/>
        <v/>
      </c>
      <c r="CP20" s="26" t="str">
        <f t="shared" si="1"/>
        <v/>
      </c>
      <c r="CQ20" s="26" t="str">
        <f t="shared" si="1"/>
        <v/>
      </c>
      <c r="CR20" s="26" t="str">
        <f t="shared" si="1"/>
        <v/>
      </c>
      <c r="CS20" s="26" t="str">
        <f t="shared" si="2"/>
        <v/>
      </c>
      <c r="CT20" s="26" t="str">
        <f t="shared" si="2"/>
        <v/>
      </c>
      <c r="CU20" s="26" t="str">
        <f t="shared" si="2"/>
        <v/>
      </c>
      <c r="CV20" s="26">
        <f t="shared" si="2"/>
        <v>5</v>
      </c>
      <c r="CW20" s="26" t="str">
        <f t="shared" si="2"/>
        <v/>
      </c>
      <c r="CX20" s="26" t="str">
        <f t="shared" si="2"/>
        <v/>
      </c>
      <c r="CY20" s="26" t="str">
        <f t="shared" si="2"/>
        <v/>
      </c>
      <c r="CZ20" s="26" t="str">
        <f t="shared" si="2"/>
        <v/>
      </c>
      <c r="DA20" s="26" t="str">
        <f t="shared" si="2"/>
        <v/>
      </c>
      <c r="DB20" s="26" t="str">
        <f t="shared" si="2"/>
        <v/>
      </c>
      <c r="DC20" s="26" t="str">
        <f t="shared" si="2"/>
        <v/>
      </c>
      <c r="DD20" s="26" t="str">
        <f t="shared" si="2"/>
        <v/>
      </c>
      <c r="DE20" s="26" t="str">
        <f t="shared" si="2"/>
        <v/>
      </c>
      <c r="DF20" s="26" t="str">
        <f t="shared" si="2"/>
        <v/>
      </c>
      <c r="DG20" s="26" t="str">
        <f t="shared" si="2"/>
        <v/>
      </c>
      <c r="DH20" s="26">
        <f t="shared" si="2"/>
        <v>5</v>
      </c>
      <c r="DI20" s="26">
        <f t="shared" si="3"/>
        <v>20</v>
      </c>
      <c r="DK20" s="26" t="e">
        <f t="shared" si="4"/>
        <v>#DIV/0!</v>
      </c>
      <c r="DL20" s="26" t="e">
        <f t="shared" si="5"/>
        <v>#DIV/0!</v>
      </c>
    </row>
    <row r="21" spans="1:116" ht="14.6" x14ac:dyDescent="0.4">
      <c r="A21" s="454" t="s">
        <v>673</v>
      </c>
      <c r="B21" s="455"/>
      <c r="C21" s="455"/>
      <c r="D21" s="455"/>
      <c r="E21" s="456"/>
      <c r="F21" s="464"/>
      <c r="G21" s="465"/>
      <c r="H21" s="466"/>
      <c r="I21" s="464"/>
      <c r="J21" s="465"/>
      <c r="K21" s="465"/>
      <c r="L21" s="37"/>
      <c r="M21" s="38"/>
      <c r="N21" s="38"/>
      <c r="O21" s="39"/>
      <c r="P21" s="37"/>
      <c r="Q21" s="38"/>
      <c r="R21" s="38"/>
      <c r="S21" s="39"/>
      <c r="T21" s="37"/>
      <c r="U21" s="38"/>
      <c r="V21" s="38"/>
      <c r="W21" s="39" t="s">
        <v>1114</v>
      </c>
      <c r="X21" s="37"/>
      <c r="Y21" s="38"/>
      <c r="Z21" s="38"/>
      <c r="AA21" s="39"/>
      <c r="AB21" s="37"/>
      <c r="AC21" s="38"/>
      <c r="AD21" s="38"/>
      <c r="AE21" s="39"/>
      <c r="AF21" s="37"/>
      <c r="AG21" s="38"/>
      <c r="AH21" s="38"/>
      <c r="AI21" s="39" t="s">
        <v>1114</v>
      </c>
      <c r="AJ21" s="37"/>
      <c r="AK21" s="38"/>
      <c r="AL21" s="38"/>
      <c r="AM21" s="39"/>
      <c r="AN21" s="37"/>
      <c r="AO21" s="38"/>
      <c r="AP21" s="38"/>
      <c r="AQ21" s="39"/>
      <c r="AR21" s="37"/>
      <c r="AS21" s="38"/>
      <c r="AT21" s="38"/>
      <c r="AU21" s="39" t="s">
        <v>1114</v>
      </c>
      <c r="AV21" s="37"/>
      <c r="AW21" s="38"/>
      <c r="AX21" s="38"/>
      <c r="AY21" s="39"/>
      <c r="AZ21" s="37"/>
      <c r="BA21" s="38"/>
      <c r="BB21" s="38"/>
      <c r="BC21" s="39"/>
      <c r="BD21" s="37"/>
      <c r="BE21" s="38"/>
      <c r="BF21" s="38"/>
      <c r="BG21" s="39" t="s">
        <v>1114</v>
      </c>
      <c r="BH21" s="478"/>
      <c r="BM21" s="26" t="str">
        <f t="shared" si="0"/>
        <v/>
      </c>
      <c r="BN21" s="26" t="str">
        <f t="shared" si="0"/>
        <v/>
      </c>
      <c r="BO21" s="26" t="str">
        <f t="shared" si="0"/>
        <v/>
      </c>
      <c r="BP21" s="26" t="str">
        <f t="shared" si="0"/>
        <v/>
      </c>
      <c r="BQ21" s="26" t="str">
        <f t="shared" si="0"/>
        <v/>
      </c>
      <c r="BR21" s="26" t="str">
        <f t="shared" si="0"/>
        <v/>
      </c>
      <c r="BS21" s="26" t="str">
        <f t="shared" si="0"/>
        <v/>
      </c>
      <c r="BT21" s="26" t="str">
        <f t="shared" si="0"/>
        <v/>
      </c>
      <c r="BU21" s="26" t="str">
        <f t="shared" si="0"/>
        <v/>
      </c>
      <c r="BV21" s="26" t="str">
        <f t="shared" si="0"/>
        <v/>
      </c>
      <c r="BW21" s="26" t="str">
        <f t="shared" si="0"/>
        <v/>
      </c>
      <c r="BX21" s="26">
        <f t="shared" si="0"/>
        <v>5</v>
      </c>
      <c r="BY21" s="26" t="str">
        <f t="shared" si="0"/>
        <v/>
      </c>
      <c r="BZ21" s="26" t="str">
        <f t="shared" si="0"/>
        <v/>
      </c>
      <c r="CA21" s="26" t="str">
        <f t="shared" si="0"/>
        <v/>
      </c>
      <c r="CB21" s="26" t="str">
        <f t="shared" si="0"/>
        <v/>
      </c>
      <c r="CC21" s="26" t="str">
        <f t="shared" si="1"/>
        <v/>
      </c>
      <c r="CD21" s="26" t="str">
        <f t="shared" si="1"/>
        <v/>
      </c>
      <c r="CE21" s="26" t="str">
        <f t="shared" si="1"/>
        <v/>
      </c>
      <c r="CF21" s="26" t="str">
        <f t="shared" si="1"/>
        <v/>
      </c>
      <c r="CG21" s="26" t="str">
        <f t="shared" si="1"/>
        <v/>
      </c>
      <c r="CH21" s="26" t="str">
        <f t="shared" si="1"/>
        <v/>
      </c>
      <c r="CI21" s="26" t="str">
        <f t="shared" si="1"/>
        <v/>
      </c>
      <c r="CJ21" s="26">
        <f t="shared" si="1"/>
        <v>5</v>
      </c>
      <c r="CK21" s="26" t="str">
        <f t="shared" si="1"/>
        <v/>
      </c>
      <c r="CL21" s="26" t="str">
        <f t="shared" si="1"/>
        <v/>
      </c>
      <c r="CM21" s="26" t="str">
        <f t="shared" si="1"/>
        <v/>
      </c>
      <c r="CN21" s="26" t="str">
        <f t="shared" si="1"/>
        <v/>
      </c>
      <c r="CO21" s="26" t="str">
        <f t="shared" si="1"/>
        <v/>
      </c>
      <c r="CP21" s="26" t="str">
        <f t="shared" si="1"/>
        <v/>
      </c>
      <c r="CQ21" s="26" t="str">
        <f t="shared" si="1"/>
        <v/>
      </c>
      <c r="CR21" s="26" t="str">
        <f t="shared" si="1"/>
        <v/>
      </c>
      <c r="CS21" s="26" t="str">
        <f t="shared" si="2"/>
        <v/>
      </c>
      <c r="CT21" s="26" t="str">
        <f t="shared" si="2"/>
        <v/>
      </c>
      <c r="CU21" s="26" t="str">
        <f t="shared" si="2"/>
        <v/>
      </c>
      <c r="CV21" s="26">
        <f t="shared" si="2"/>
        <v>5</v>
      </c>
      <c r="CW21" s="26" t="str">
        <f t="shared" si="2"/>
        <v/>
      </c>
      <c r="CX21" s="26" t="str">
        <f t="shared" si="2"/>
        <v/>
      </c>
      <c r="CY21" s="26" t="str">
        <f t="shared" si="2"/>
        <v/>
      </c>
      <c r="CZ21" s="26" t="str">
        <f t="shared" si="2"/>
        <v/>
      </c>
      <c r="DA21" s="26" t="str">
        <f t="shared" si="2"/>
        <v/>
      </c>
      <c r="DB21" s="26" t="str">
        <f t="shared" si="2"/>
        <v/>
      </c>
      <c r="DC21" s="26" t="str">
        <f t="shared" si="2"/>
        <v/>
      </c>
      <c r="DD21" s="26" t="str">
        <f t="shared" si="2"/>
        <v/>
      </c>
      <c r="DE21" s="26" t="str">
        <f t="shared" si="2"/>
        <v/>
      </c>
      <c r="DF21" s="26" t="str">
        <f t="shared" si="2"/>
        <v/>
      </c>
      <c r="DG21" s="26" t="str">
        <f t="shared" si="2"/>
        <v/>
      </c>
      <c r="DH21" s="26">
        <f t="shared" si="2"/>
        <v>5</v>
      </c>
      <c r="DI21" s="26">
        <f t="shared" ref="DI21" si="7">SUM(BM21:DH21)</f>
        <v>20</v>
      </c>
      <c r="DK21" s="26" t="e">
        <f t="shared" si="4"/>
        <v>#DIV/0!</v>
      </c>
      <c r="DL21" s="26" t="e">
        <f t="shared" si="5"/>
        <v>#DIV/0!</v>
      </c>
    </row>
    <row r="22" spans="1:116" ht="14.6" x14ac:dyDescent="0.4">
      <c r="A22" s="454" t="s">
        <v>674</v>
      </c>
      <c r="B22" s="455"/>
      <c r="C22" s="455"/>
      <c r="D22" s="455"/>
      <c r="E22" s="456"/>
      <c r="F22" s="464"/>
      <c r="G22" s="465"/>
      <c r="H22" s="466"/>
      <c r="I22" s="464"/>
      <c r="J22" s="465"/>
      <c r="K22" s="465"/>
      <c r="L22" s="37"/>
      <c r="M22" s="38"/>
      <c r="N22" s="38"/>
      <c r="O22" s="39"/>
      <c r="P22" s="37"/>
      <c r="Q22" s="38"/>
      <c r="R22" s="38"/>
      <c r="S22" s="39"/>
      <c r="T22" s="37"/>
      <c r="U22" s="38"/>
      <c r="V22" s="38"/>
      <c r="W22" s="39"/>
      <c r="X22" s="37"/>
      <c r="Y22" s="38"/>
      <c r="Z22" s="38"/>
      <c r="AA22" s="39"/>
      <c r="AB22" s="37"/>
      <c r="AC22" s="38"/>
      <c r="AD22" s="38"/>
      <c r="AE22" s="39"/>
      <c r="AF22" s="37"/>
      <c r="AG22" s="38"/>
      <c r="AH22" s="38"/>
      <c r="AI22" s="39"/>
      <c r="AJ22" s="37"/>
      <c r="AK22" s="38"/>
      <c r="AL22" s="38"/>
      <c r="AM22" s="39"/>
      <c r="AN22" s="37" t="s">
        <v>1114</v>
      </c>
      <c r="AO22" s="38"/>
      <c r="AP22" s="38"/>
      <c r="AQ22" s="39"/>
      <c r="AR22" s="37"/>
      <c r="AS22" s="38"/>
      <c r="AT22" s="38"/>
      <c r="AU22" s="39"/>
      <c r="AV22" s="37"/>
      <c r="AW22" s="38"/>
      <c r="AX22" s="38"/>
      <c r="AY22" s="39"/>
      <c r="AZ22" s="37"/>
      <c r="BA22" s="38"/>
      <c r="BB22" s="38"/>
      <c r="BC22" s="39"/>
      <c r="BD22" s="37"/>
      <c r="BE22" s="38"/>
      <c r="BF22" s="38"/>
      <c r="BG22" s="39"/>
      <c r="BH22" s="478"/>
      <c r="BM22" s="26" t="str">
        <f t="shared" si="0"/>
        <v/>
      </c>
      <c r="BN22" s="26" t="str">
        <f t="shared" si="0"/>
        <v/>
      </c>
      <c r="BO22" s="26" t="str">
        <f t="shared" si="0"/>
        <v/>
      </c>
      <c r="BP22" s="26" t="str">
        <f t="shared" si="0"/>
        <v/>
      </c>
      <c r="BQ22" s="26" t="str">
        <f t="shared" si="0"/>
        <v/>
      </c>
      <c r="BR22" s="26" t="str">
        <f t="shared" si="0"/>
        <v/>
      </c>
      <c r="BS22" s="26" t="str">
        <f t="shared" si="0"/>
        <v/>
      </c>
      <c r="BT22" s="26" t="str">
        <f t="shared" si="0"/>
        <v/>
      </c>
      <c r="BU22" s="26" t="str">
        <f t="shared" si="0"/>
        <v/>
      </c>
      <c r="BV22" s="26" t="str">
        <f t="shared" si="0"/>
        <v/>
      </c>
      <c r="BW22" s="26" t="str">
        <f t="shared" si="0"/>
        <v/>
      </c>
      <c r="BX22" s="26" t="str">
        <f t="shared" si="0"/>
        <v/>
      </c>
      <c r="BY22" s="26" t="str">
        <f t="shared" si="0"/>
        <v/>
      </c>
      <c r="BZ22" s="26" t="str">
        <f t="shared" si="0"/>
        <v/>
      </c>
      <c r="CA22" s="26" t="str">
        <f t="shared" si="0"/>
        <v/>
      </c>
      <c r="CB22" s="26" t="str">
        <f t="shared" si="0"/>
        <v/>
      </c>
      <c r="CC22" s="26" t="str">
        <f t="shared" si="1"/>
        <v/>
      </c>
      <c r="CD22" s="26" t="str">
        <f t="shared" si="1"/>
        <v/>
      </c>
      <c r="CE22" s="26" t="str">
        <f t="shared" si="1"/>
        <v/>
      </c>
      <c r="CF22" s="26" t="str">
        <f t="shared" si="1"/>
        <v/>
      </c>
      <c r="CG22" s="26" t="str">
        <f t="shared" si="1"/>
        <v/>
      </c>
      <c r="CH22" s="26" t="str">
        <f t="shared" si="1"/>
        <v/>
      </c>
      <c r="CI22" s="26" t="str">
        <f t="shared" si="1"/>
        <v/>
      </c>
      <c r="CJ22" s="26" t="str">
        <f t="shared" si="1"/>
        <v/>
      </c>
      <c r="CK22" s="26" t="str">
        <f t="shared" si="1"/>
        <v/>
      </c>
      <c r="CL22" s="26" t="str">
        <f t="shared" si="1"/>
        <v/>
      </c>
      <c r="CM22" s="26" t="str">
        <f t="shared" si="1"/>
        <v/>
      </c>
      <c r="CN22" s="26" t="str">
        <f t="shared" si="1"/>
        <v/>
      </c>
      <c r="CO22" s="26">
        <f t="shared" si="1"/>
        <v>5</v>
      </c>
      <c r="CP22" s="26" t="str">
        <f t="shared" si="1"/>
        <v/>
      </c>
      <c r="CQ22" s="26" t="str">
        <f t="shared" si="1"/>
        <v/>
      </c>
      <c r="CR22" s="26" t="str">
        <f t="shared" si="1"/>
        <v/>
      </c>
      <c r="CS22" s="26" t="str">
        <f t="shared" si="2"/>
        <v/>
      </c>
      <c r="CT22" s="26" t="str">
        <f t="shared" si="2"/>
        <v/>
      </c>
      <c r="CU22" s="26" t="str">
        <f t="shared" si="2"/>
        <v/>
      </c>
      <c r="CV22" s="26" t="str">
        <f t="shared" si="2"/>
        <v/>
      </c>
      <c r="CW22" s="26" t="str">
        <f t="shared" si="2"/>
        <v/>
      </c>
      <c r="CX22" s="26" t="str">
        <f t="shared" si="2"/>
        <v/>
      </c>
      <c r="CY22" s="26" t="str">
        <f t="shared" si="2"/>
        <v/>
      </c>
      <c r="CZ22" s="26" t="str">
        <f t="shared" si="2"/>
        <v/>
      </c>
      <c r="DA22" s="26" t="str">
        <f t="shared" si="2"/>
        <v/>
      </c>
      <c r="DB22" s="26" t="str">
        <f t="shared" si="2"/>
        <v/>
      </c>
      <c r="DC22" s="26" t="str">
        <f t="shared" si="2"/>
        <v/>
      </c>
      <c r="DD22" s="26" t="str">
        <f t="shared" si="2"/>
        <v/>
      </c>
      <c r="DE22" s="26" t="str">
        <f t="shared" si="2"/>
        <v/>
      </c>
      <c r="DF22" s="26" t="str">
        <f t="shared" si="2"/>
        <v/>
      </c>
      <c r="DG22" s="26" t="str">
        <f t="shared" si="2"/>
        <v/>
      </c>
      <c r="DH22" s="26" t="str">
        <f t="shared" si="2"/>
        <v/>
      </c>
      <c r="DI22" s="26">
        <f t="shared" si="3"/>
        <v>5</v>
      </c>
      <c r="DK22" s="26" t="e">
        <f t="shared" si="4"/>
        <v>#DIV/0!</v>
      </c>
      <c r="DL22" s="26" t="e">
        <f t="shared" si="5"/>
        <v>#DIV/0!</v>
      </c>
    </row>
    <row r="23" spans="1:116" ht="14.6" x14ac:dyDescent="0.4">
      <c r="A23" s="454" t="s">
        <v>675</v>
      </c>
      <c r="B23" s="455"/>
      <c r="C23" s="455"/>
      <c r="D23" s="455"/>
      <c r="E23" s="456"/>
      <c r="F23" s="464"/>
      <c r="G23" s="465"/>
      <c r="H23" s="466"/>
      <c r="I23" s="464"/>
      <c r="J23" s="465"/>
      <c r="K23" s="465"/>
      <c r="L23" s="37"/>
      <c r="M23" s="38"/>
      <c r="N23" s="38"/>
      <c r="O23" s="39"/>
      <c r="P23" s="37"/>
      <c r="Q23" s="38"/>
      <c r="R23" s="38"/>
      <c r="S23" s="39"/>
      <c r="T23" s="37"/>
      <c r="U23" s="38"/>
      <c r="V23" s="38"/>
      <c r="W23" s="39"/>
      <c r="X23" s="37"/>
      <c r="Y23" s="38"/>
      <c r="Z23" s="38"/>
      <c r="AA23" s="39"/>
      <c r="AB23" s="37"/>
      <c r="AC23" s="38"/>
      <c r="AD23" s="38"/>
      <c r="AE23" s="39"/>
      <c r="AF23" s="37"/>
      <c r="AG23" s="38"/>
      <c r="AH23" s="38"/>
      <c r="AI23" s="39"/>
      <c r="AJ23" s="37"/>
      <c r="AK23" s="38"/>
      <c r="AL23" s="38"/>
      <c r="AM23" s="39"/>
      <c r="AN23" s="37" t="s">
        <v>1114</v>
      </c>
      <c r="AO23" s="38"/>
      <c r="AP23" s="38"/>
      <c r="AQ23" s="39"/>
      <c r="AR23" s="37"/>
      <c r="AS23" s="38"/>
      <c r="AT23" s="38"/>
      <c r="AU23" s="39"/>
      <c r="AV23" s="37"/>
      <c r="AW23" s="38"/>
      <c r="AX23" s="38"/>
      <c r="AY23" s="39"/>
      <c r="AZ23" s="37"/>
      <c r="BA23" s="38"/>
      <c r="BB23" s="38"/>
      <c r="BC23" s="39"/>
      <c r="BD23" s="37"/>
      <c r="BE23" s="38"/>
      <c r="BF23" s="38"/>
      <c r="BG23" s="39"/>
      <c r="BH23" s="478"/>
      <c r="BM23" s="26" t="str">
        <f t="shared" si="0"/>
        <v/>
      </c>
      <c r="BN23" s="26" t="str">
        <f t="shared" si="0"/>
        <v/>
      </c>
      <c r="BO23" s="26" t="str">
        <f t="shared" si="0"/>
        <v/>
      </c>
      <c r="BP23" s="26" t="str">
        <f t="shared" si="0"/>
        <v/>
      </c>
      <c r="BQ23" s="26" t="str">
        <f t="shared" si="0"/>
        <v/>
      </c>
      <c r="BR23" s="26" t="str">
        <f t="shared" si="0"/>
        <v/>
      </c>
      <c r="BS23" s="26" t="str">
        <f t="shared" si="0"/>
        <v/>
      </c>
      <c r="BT23" s="26" t="str">
        <f t="shared" si="0"/>
        <v/>
      </c>
      <c r="BU23" s="26" t="str">
        <f t="shared" si="0"/>
        <v/>
      </c>
      <c r="BV23" s="26" t="str">
        <f t="shared" si="0"/>
        <v/>
      </c>
      <c r="BW23" s="26" t="str">
        <f t="shared" si="0"/>
        <v/>
      </c>
      <c r="BX23" s="26" t="str">
        <f t="shared" si="0"/>
        <v/>
      </c>
      <c r="BY23" s="26" t="str">
        <f t="shared" si="0"/>
        <v/>
      </c>
      <c r="BZ23" s="26" t="str">
        <f t="shared" si="0"/>
        <v/>
      </c>
      <c r="CA23" s="26" t="str">
        <f t="shared" si="0"/>
        <v/>
      </c>
      <c r="CB23" s="26" t="str">
        <f t="shared" ref="CB23:CQ39" si="8">IF(OR(AA23="x",AA23= "X"),5,"")</f>
        <v/>
      </c>
      <c r="CC23" s="26" t="str">
        <f t="shared" si="1"/>
        <v/>
      </c>
      <c r="CD23" s="26" t="str">
        <f t="shared" si="1"/>
        <v/>
      </c>
      <c r="CE23" s="26" t="str">
        <f t="shared" si="1"/>
        <v/>
      </c>
      <c r="CF23" s="26" t="str">
        <f t="shared" si="1"/>
        <v/>
      </c>
      <c r="CG23" s="26" t="str">
        <f t="shared" si="1"/>
        <v/>
      </c>
      <c r="CH23" s="26" t="str">
        <f t="shared" si="1"/>
        <v/>
      </c>
      <c r="CI23" s="26" t="str">
        <f t="shared" si="1"/>
        <v/>
      </c>
      <c r="CJ23" s="26" t="str">
        <f t="shared" si="1"/>
        <v/>
      </c>
      <c r="CK23" s="26" t="str">
        <f t="shared" si="1"/>
        <v/>
      </c>
      <c r="CL23" s="26" t="str">
        <f t="shared" si="1"/>
        <v/>
      </c>
      <c r="CM23" s="26" t="str">
        <f t="shared" si="1"/>
        <v/>
      </c>
      <c r="CN23" s="26" t="str">
        <f t="shared" si="1"/>
        <v/>
      </c>
      <c r="CO23" s="26">
        <f t="shared" si="1"/>
        <v>5</v>
      </c>
      <c r="CP23" s="26" t="str">
        <f t="shared" si="1"/>
        <v/>
      </c>
      <c r="CQ23" s="26" t="str">
        <f t="shared" si="1"/>
        <v/>
      </c>
      <c r="CR23" s="26" t="str">
        <f t="shared" ref="CR23:DG39" si="9">IF(OR(AQ23="x",AQ23= "X"),5,"")</f>
        <v/>
      </c>
      <c r="CS23" s="26" t="str">
        <f t="shared" si="2"/>
        <v/>
      </c>
      <c r="CT23" s="26" t="str">
        <f t="shared" si="2"/>
        <v/>
      </c>
      <c r="CU23" s="26" t="str">
        <f t="shared" si="2"/>
        <v/>
      </c>
      <c r="CV23" s="26" t="str">
        <f t="shared" si="2"/>
        <v/>
      </c>
      <c r="CW23" s="26" t="str">
        <f t="shared" si="2"/>
        <v/>
      </c>
      <c r="CX23" s="26" t="str">
        <f t="shared" si="2"/>
        <v/>
      </c>
      <c r="CY23" s="26" t="str">
        <f t="shared" si="2"/>
        <v/>
      </c>
      <c r="CZ23" s="26" t="str">
        <f t="shared" si="2"/>
        <v/>
      </c>
      <c r="DA23" s="26" t="str">
        <f t="shared" si="2"/>
        <v/>
      </c>
      <c r="DB23" s="26" t="str">
        <f t="shared" si="2"/>
        <v/>
      </c>
      <c r="DC23" s="26" t="str">
        <f t="shared" si="2"/>
        <v/>
      </c>
      <c r="DD23" s="26" t="str">
        <f t="shared" si="2"/>
        <v/>
      </c>
      <c r="DE23" s="26" t="str">
        <f t="shared" si="2"/>
        <v/>
      </c>
      <c r="DF23" s="26" t="str">
        <f t="shared" si="2"/>
        <v/>
      </c>
      <c r="DG23" s="26" t="str">
        <f t="shared" si="2"/>
        <v/>
      </c>
      <c r="DH23" s="26" t="str">
        <f t="shared" ref="DH23:DH44" si="10">IF(OR(BG23="x",BG23= "X"),5,"")</f>
        <v/>
      </c>
      <c r="DI23" s="26">
        <f t="shared" si="3"/>
        <v>5</v>
      </c>
      <c r="DK23" s="26" t="e">
        <f t="shared" si="4"/>
        <v>#DIV/0!</v>
      </c>
      <c r="DL23" s="26" t="e">
        <f t="shared" si="5"/>
        <v>#DIV/0!</v>
      </c>
    </row>
    <row r="24" spans="1:116" ht="14.6" x14ac:dyDescent="0.4">
      <c r="A24" s="454" t="s">
        <v>710</v>
      </c>
      <c r="B24" s="455"/>
      <c r="C24" s="455"/>
      <c r="D24" s="455"/>
      <c r="E24" s="456"/>
      <c r="F24" s="464"/>
      <c r="G24" s="465"/>
      <c r="H24" s="466"/>
      <c r="I24" s="464"/>
      <c r="J24" s="465"/>
      <c r="K24" s="465"/>
      <c r="L24" s="37"/>
      <c r="M24" s="38"/>
      <c r="N24" s="38"/>
      <c r="O24" s="39"/>
      <c r="P24" s="37"/>
      <c r="Q24" s="38"/>
      <c r="R24" s="38"/>
      <c r="S24" s="39"/>
      <c r="T24" s="37"/>
      <c r="U24" s="38"/>
      <c r="V24" s="38"/>
      <c r="W24" s="39"/>
      <c r="X24" s="37"/>
      <c r="Y24" s="38"/>
      <c r="Z24" s="38"/>
      <c r="AA24" s="39"/>
      <c r="AB24" s="37"/>
      <c r="AC24" s="38"/>
      <c r="AD24" s="38"/>
      <c r="AE24" s="39"/>
      <c r="AF24" s="37"/>
      <c r="AG24" s="38"/>
      <c r="AH24" s="38"/>
      <c r="AI24" s="39"/>
      <c r="AJ24" s="37"/>
      <c r="AK24" s="38"/>
      <c r="AL24" s="38"/>
      <c r="AM24" s="39"/>
      <c r="AN24" s="37" t="s">
        <v>1114</v>
      </c>
      <c r="AO24" s="38"/>
      <c r="AP24" s="38"/>
      <c r="AQ24" s="39"/>
      <c r="AR24" s="37"/>
      <c r="AS24" s="38"/>
      <c r="AT24" s="38"/>
      <c r="AU24" s="39"/>
      <c r="AV24" s="37"/>
      <c r="AW24" s="38"/>
      <c r="AX24" s="38"/>
      <c r="AY24" s="39"/>
      <c r="AZ24" s="37"/>
      <c r="BA24" s="38"/>
      <c r="BB24" s="38"/>
      <c r="BC24" s="39"/>
      <c r="BD24" s="37"/>
      <c r="BE24" s="38"/>
      <c r="BF24" s="38"/>
      <c r="BG24" s="39"/>
      <c r="BH24" s="478"/>
      <c r="BM24" s="26" t="str">
        <f t="shared" ref="BM24:CA40" si="11">IF(OR(L24="x",L24= "X"),5,"")</f>
        <v/>
      </c>
      <c r="BN24" s="26" t="str">
        <f t="shared" si="11"/>
        <v/>
      </c>
      <c r="BO24" s="26" t="str">
        <f t="shared" si="11"/>
        <v/>
      </c>
      <c r="BP24" s="26" t="str">
        <f t="shared" si="11"/>
        <v/>
      </c>
      <c r="BQ24" s="26" t="str">
        <f t="shared" si="11"/>
        <v/>
      </c>
      <c r="BR24" s="26" t="str">
        <f t="shared" si="11"/>
        <v/>
      </c>
      <c r="BS24" s="26" t="str">
        <f t="shared" si="11"/>
        <v/>
      </c>
      <c r="BT24" s="26" t="str">
        <f t="shared" si="11"/>
        <v/>
      </c>
      <c r="BU24" s="26" t="str">
        <f t="shared" si="11"/>
        <v/>
      </c>
      <c r="BV24" s="26" t="str">
        <f t="shared" si="11"/>
        <v/>
      </c>
      <c r="BW24" s="26" t="str">
        <f t="shared" si="11"/>
        <v/>
      </c>
      <c r="BX24" s="26" t="str">
        <f t="shared" si="11"/>
        <v/>
      </c>
      <c r="BY24" s="26" t="str">
        <f t="shared" si="11"/>
        <v/>
      </c>
      <c r="BZ24" s="26" t="str">
        <f t="shared" si="11"/>
        <v/>
      </c>
      <c r="CA24" s="26" t="str">
        <f t="shared" si="11"/>
        <v/>
      </c>
      <c r="CB24" s="26" t="str">
        <f t="shared" si="8"/>
        <v/>
      </c>
      <c r="CC24" s="26" t="str">
        <f t="shared" si="8"/>
        <v/>
      </c>
      <c r="CD24" s="26" t="str">
        <f t="shared" si="8"/>
        <v/>
      </c>
      <c r="CE24" s="26" t="str">
        <f t="shared" si="8"/>
        <v/>
      </c>
      <c r="CF24" s="26" t="str">
        <f t="shared" si="8"/>
        <v/>
      </c>
      <c r="CG24" s="26" t="str">
        <f t="shared" si="8"/>
        <v/>
      </c>
      <c r="CH24" s="26" t="str">
        <f t="shared" si="8"/>
        <v/>
      </c>
      <c r="CI24" s="26" t="str">
        <f t="shared" si="8"/>
        <v/>
      </c>
      <c r="CJ24" s="26" t="str">
        <f t="shared" si="8"/>
        <v/>
      </c>
      <c r="CK24" s="26" t="str">
        <f t="shared" si="8"/>
        <v/>
      </c>
      <c r="CL24" s="26" t="str">
        <f t="shared" si="8"/>
        <v/>
      </c>
      <c r="CM24" s="26" t="str">
        <f t="shared" si="8"/>
        <v/>
      </c>
      <c r="CN24" s="26" t="str">
        <f t="shared" si="8"/>
        <v/>
      </c>
      <c r="CO24" s="26">
        <f t="shared" si="8"/>
        <v>5</v>
      </c>
      <c r="CP24" s="26" t="str">
        <f t="shared" si="8"/>
        <v/>
      </c>
      <c r="CQ24" s="26" t="str">
        <f t="shared" si="8"/>
        <v/>
      </c>
      <c r="CR24" s="26" t="str">
        <f t="shared" si="9"/>
        <v/>
      </c>
      <c r="CS24" s="26" t="str">
        <f t="shared" si="9"/>
        <v/>
      </c>
      <c r="CT24" s="26" t="str">
        <f t="shared" si="9"/>
        <v/>
      </c>
      <c r="CU24" s="26" t="str">
        <f t="shared" si="9"/>
        <v/>
      </c>
      <c r="CV24" s="26" t="str">
        <f t="shared" si="9"/>
        <v/>
      </c>
      <c r="CW24" s="26" t="str">
        <f t="shared" si="9"/>
        <v/>
      </c>
      <c r="CX24" s="26" t="str">
        <f t="shared" si="9"/>
        <v/>
      </c>
      <c r="CY24" s="26" t="str">
        <f t="shared" si="9"/>
        <v/>
      </c>
      <c r="CZ24" s="26" t="str">
        <f t="shared" si="9"/>
        <v/>
      </c>
      <c r="DA24" s="26" t="str">
        <f t="shared" si="9"/>
        <v/>
      </c>
      <c r="DB24" s="26" t="str">
        <f t="shared" si="9"/>
        <v/>
      </c>
      <c r="DC24" s="26" t="str">
        <f t="shared" si="9"/>
        <v/>
      </c>
      <c r="DD24" s="26" t="str">
        <f t="shared" si="9"/>
        <v/>
      </c>
      <c r="DE24" s="26" t="str">
        <f t="shared" si="9"/>
        <v/>
      </c>
      <c r="DF24" s="26" t="str">
        <f t="shared" si="9"/>
        <v/>
      </c>
      <c r="DG24" s="26" t="str">
        <f t="shared" si="9"/>
        <v/>
      </c>
      <c r="DH24" s="26" t="str">
        <f t="shared" si="10"/>
        <v/>
      </c>
      <c r="DI24" s="26">
        <f t="shared" si="3"/>
        <v>5</v>
      </c>
      <c r="DK24" s="26" t="e">
        <f t="shared" si="4"/>
        <v>#DIV/0!</v>
      </c>
      <c r="DL24" s="26" t="e">
        <f t="shared" si="5"/>
        <v>#DIV/0!</v>
      </c>
    </row>
    <row r="25" spans="1:116" ht="14.6" x14ac:dyDescent="0.4">
      <c r="A25" s="451" t="s">
        <v>761</v>
      </c>
      <c r="B25" s="455"/>
      <c r="C25" s="455"/>
      <c r="D25" s="455"/>
      <c r="E25" s="456"/>
      <c r="F25" s="441"/>
      <c r="G25" s="442"/>
      <c r="H25" s="443"/>
      <c r="I25" s="441"/>
      <c r="J25" s="442"/>
      <c r="K25" s="442"/>
      <c r="L25" s="37" t="s">
        <v>1114</v>
      </c>
      <c r="M25" s="38"/>
      <c r="N25" s="38"/>
      <c r="O25" s="39"/>
      <c r="P25" s="37" t="s">
        <v>1114</v>
      </c>
      <c r="Q25" s="38"/>
      <c r="R25" s="38"/>
      <c r="S25" s="39"/>
      <c r="T25" s="37" t="s">
        <v>1114</v>
      </c>
      <c r="U25" s="38"/>
      <c r="V25" s="38"/>
      <c r="W25" s="39"/>
      <c r="X25" s="37" t="s">
        <v>1114</v>
      </c>
      <c r="Y25" s="38"/>
      <c r="Z25" s="38"/>
      <c r="AA25" s="39"/>
      <c r="AB25" s="37" t="s">
        <v>1114</v>
      </c>
      <c r="AC25" s="38"/>
      <c r="AD25" s="38"/>
      <c r="AE25" s="39"/>
      <c r="AF25" s="37" t="s">
        <v>1114</v>
      </c>
      <c r="AG25" s="38"/>
      <c r="AH25" s="38"/>
      <c r="AI25" s="39"/>
      <c r="AJ25" s="37" t="s">
        <v>1114</v>
      </c>
      <c r="AK25" s="38"/>
      <c r="AL25" s="38"/>
      <c r="AM25" s="39"/>
      <c r="AN25" s="37" t="s">
        <v>1114</v>
      </c>
      <c r="AO25" s="38"/>
      <c r="AP25" s="38"/>
      <c r="AQ25" s="39"/>
      <c r="AR25" s="37" t="s">
        <v>1114</v>
      </c>
      <c r="AS25" s="38"/>
      <c r="AT25" s="38"/>
      <c r="AU25" s="39"/>
      <c r="AV25" s="37" t="s">
        <v>1114</v>
      </c>
      <c r="AW25" s="38"/>
      <c r="AX25" s="38"/>
      <c r="AY25" s="39"/>
      <c r="AZ25" s="37" t="s">
        <v>1114</v>
      </c>
      <c r="BA25" s="38"/>
      <c r="BB25" s="38"/>
      <c r="BC25" s="39"/>
      <c r="BD25" s="37" t="s">
        <v>1114</v>
      </c>
      <c r="BE25" s="38"/>
      <c r="BF25" s="38"/>
      <c r="BG25" s="39"/>
      <c r="BH25" s="478"/>
      <c r="BM25" s="26">
        <f t="shared" si="11"/>
        <v>5</v>
      </c>
      <c r="BN25" s="26" t="str">
        <f t="shared" si="11"/>
        <v/>
      </c>
      <c r="BO25" s="26" t="str">
        <f t="shared" si="11"/>
        <v/>
      </c>
      <c r="BP25" s="26" t="str">
        <f t="shared" si="11"/>
        <v/>
      </c>
      <c r="BQ25" s="26">
        <f t="shared" si="11"/>
        <v>5</v>
      </c>
      <c r="BR25" s="26" t="str">
        <f t="shared" si="11"/>
        <v/>
      </c>
      <c r="BS25" s="26" t="str">
        <f t="shared" si="11"/>
        <v/>
      </c>
      <c r="BT25" s="26" t="str">
        <f t="shared" si="11"/>
        <v/>
      </c>
      <c r="BU25" s="26">
        <f t="shared" si="11"/>
        <v>5</v>
      </c>
      <c r="BV25" s="26" t="str">
        <f t="shared" si="11"/>
        <v/>
      </c>
      <c r="BW25" s="26" t="str">
        <f t="shared" si="11"/>
        <v/>
      </c>
      <c r="BX25" s="26" t="str">
        <f t="shared" si="11"/>
        <v/>
      </c>
      <c r="BY25" s="26">
        <f t="shared" si="11"/>
        <v>5</v>
      </c>
      <c r="BZ25" s="26" t="str">
        <f t="shared" si="11"/>
        <v/>
      </c>
      <c r="CA25" s="26" t="str">
        <f t="shared" si="11"/>
        <v/>
      </c>
      <c r="CB25" s="26" t="str">
        <f t="shared" si="8"/>
        <v/>
      </c>
      <c r="CC25" s="26">
        <f t="shared" si="8"/>
        <v>5</v>
      </c>
      <c r="CD25" s="26" t="str">
        <f t="shared" si="8"/>
        <v/>
      </c>
      <c r="CE25" s="26" t="str">
        <f t="shared" si="8"/>
        <v/>
      </c>
      <c r="CF25" s="26" t="str">
        <f t="shared" si="8"/>
        <v/>
      </c>
      <c r="CG25" s="26">
        <f t="shared" si="8"/>
        <v>5</v>
      </c>
      <c r="CH25" s="26" t="str">
        <f t="shared" si="8"/>
        <v/>
      </c>
      <c r="CI25" s="26" t="str">
        <f t="shared" si="8"/>
        <v/>
      </c>
      <c r="CJ25" s="26" t="str">
        <f t="shared" si="8"/>
        <v/>
      </c>
      <c r="CK25" s="26">
        <f t="shared" si="8"/>
        <v>5</v>
      </c>
      <c r="CL25" s="26" t="str">
        <f t="shared" si="8"/>
        <v/>
      </c>
      <c r="CM25" s="26" t="str">
        <f t="shared" si="8"/>
        <v/>
      </c>
      <c r="CN25" s="26" t="str">
        <f t="shared" si="8"/>
        <v/>
      </c>
      <c r="CO25" s="26">
        <f t="shared" si="8"/>
        <v>5</v>
      </c>
      <c r="CP25" s="26" t="str">
        <f t="shared" si="8"/>
        <v/>
      </c>
      <c r="CQ25" s="26" t="str">
        <f t="shared" si="8"/>
        <v/>
      </c>
      <c r="CR25" s="26" t="str">
        <f t="shared" si="9"/>
        <v/>
      </c>
      <c r="CS25" s="26">
        <f t="shared" si="9"/>
        <v>5</v>
      </c>
      <c r="CT25" s="26" t="str">
        <f t="shared" si="9"/>
        <v/>
      </c>
      <c r="CU25" s="26" t="str">
        <f t="shared" si="9"/>
        <v/>
      </c>
      <c r="CV25" s="26" t="str">
        <f t="shared" si="9"/>
        <v/>
      </c>
      <c r="CW25" s="26">
        <f t="shared" si="9"/>
        <v>5</v>
      </c>
      <c r="CX25" s="26" t="str">
        <f t="shared" si="9"/>
        <v/>
      </c>
      <c r="CY25" s="26" t="str">
        <f t="shared" si="9"/>
        <v/>
      </c>
      <c r="CZ25" s="26" t="str">
        <f t="shared" si="9"/>
        <v/>
      </c>
      <c r="DA25" s="26">
        <f t="shared" si="9"/>
        <v>5</v>
      </c>
      <c r="DB25" s="26" t="str">
        <f t="shared" si="9"/>
        <v/>
      </c>
      <c r="DC25" s="26" t="str">
        <f t="shared" si="9"/>
        <v/>
      </c>
      <c r="DD25" s="26" t="str">
        <f t="shared" si="9"/>
        <v/>
      </c>
      <c r="DE25" s="26">
        <f t="shared" si="9"/>
        <v>5</v>
      </c>
      <c r="DF25" s="26" t="str">
        <f t="shared" si="9"/>
        <v/>
      </c>
      <c r="DG25" s="26" t="str">
        <f t="shared" si="9"/>
        <v/>
      </c>
      <c r="DH25" s="26" t="str">
        <f t="shared" si="10"/>
        <v/>
      </c>
      <c r="DI25" s="26">
        <f t="shared" si="3"/>
        <v>60</v>
      </c>
      <c r="DK25" s="26" t="e">
        <f t="shared" si="4"/>
        <v>#DIV/0!</v>
      </c>
      <c r="DL25" s="26" t="e">
        <f t="shared" si="5"/>
        <v>#DIV/0!</v>
      </c>
    </row>
    <row r="26" spans="1:116" ht="14.6" x14ac:dyDescent="0.4">
      <c r="A26" s="451" t="s">
        <v>737</v>
      </c>
      <c r="B26" s="455"/>
      <c r="C26" s="455"/>
      <c r="D26" s="455"/>
      <c r="E26" s="456"/>
      <c r="F26" s="441">
        <v>1000</v>
      </c>
      <c r="G26" s="442"/>
      <c r="H26" s="443"/>
      <c r="I26" s="441">
        <v>50</v>
      </c>
      <c r="J26" s="442"/>
      <c r="K26" s="442"/>
      <c r="L26" s="37" t="s">
        <v>1114</v>
      </c>
      <c r="M26" s="38"/>
      <c r="N26" s="38" t="s">
        <v>1114</v>
      </c>
      <c r="O26" s="39"/>
      <c r="P26" s="37" t="s">
        <v>1114</v>
      </c>
      <c r="Q26" s="38"/>
      <c r="R26" s="38" t="s">
        <v>1114</v>
      </c>
      <c r="S26" s="39"/>
      <c r="T26" s="37" t="s">
        <v>1114</v>
      </c>
      <c r="U26" s="38"/>
      <c r="V26" s="38" t="s">
        <v>1114</v>
      </c>
      <c r="W26" s="39"/>
      <c r="X26" s="37" t="s">
        <v>1114</v>
      </c>
      <c r="Y26" s="38"/>
      <c r="Z26" s="38" t="s">
        <v>1114</v>
      </c>
      <c r="AA26" s="39"/>
      <c r="AB26" s="37" t="s">
        <v>1114</v>
      </c>
      <c r="AC26" s="38"/>
      <c r="AD26" s="38" t="s">
        <v>1114</v>
      </c>
      <c r="AE26" s="39"/>
      <c r="AF26" s="37" t="s">
        <v>1114</v>
      </c>
      <c r="AG26" s="38"/>
      <c r="AH26" s="38" t="s">
        <v>1114</v>
      </c>
      <c r="AI26" s="39"/>
      <c r="AJ26" s="37" t="s">
        <v>1114</v>
      </c>
      <c r="AK26" s="38"/>
      <c r="AL26" s="38" t="s">
        <v>1114</v>
      </c>
      <c r="AM26" s="39"/>
      <c r="AN26" s="37" t="s">
        <v>1114</v>
      </c>
      <c r="AO26" s="38"/>
      <c r="AP26" s="38" t="s">
        <v>1114</v>
      </c>
      <c r="AQ26" s="39"/>
      <c r="AR26" s="37" t="s">
        <v>1114</v>
      </c>
      <c r="AS26" s="38"/>
      <c r="AT26" s="38" t="s">
        <v>1114</v>
      </c>
      <c r="AU26" s="39"/>
      <c r="AV26" s="37" t="s">
        <v>1114</v>
      </c>
      <c r="AW26" s="38"/>
      <c r="AX26" s="38" t="s">
        <v>1114</v>
      </c>
      <c r="AY26" s="39"/>
      <c r="AZ26" s="37" t="s">
        <v>1114</v>
      </c>
      <c r="BA26" s="38"/>
      <c r="BB26" s="38" t="s">
        <v>1114</v>
      </c>
      <c r="BC26" s="39"/>
      <c r="BD26" s="37" t="s">
        <v>1114</v>
      </c>
      <c r="BE26" s="38"/>
      <c r="BF26" s="38" t="s">
        <v>1114</v>
      </c>
      <c r="BG26" s="39"/>
      <c r="BH26" s="478"/>
      <c r="BM26" s="26">
        <f t="shared" si="11"/>
        <v>5</v>
      </c>
      <c r="BN26" s="26" t="str">
        <f t="shared" si="11"/>
        <v/>
      </c>
      <c r="BO26" s="26">
        <f t="shared" si="11"/>
        <v>5</v>
      </c>
      <c r="BP26" s="26" t="str">
        <f t="shared" si="11"/>
        <v/>
      </c>
      <c r="BQ26" s="26">
        <f t="shared" si="11"/>
        <v>5</v>
      </c>
      <c r="BR26" s="26" t="str">
        <f t="shared" si="11"/>
        <v/>
      </c>
      <c r="BS26" s="26">
        <f t="shared" si="11"/>
        <v>5</v>
      </c>
      <c r="BT26" s="26" t="str">
        <f t="shared" si="11"/>
        <v/>
      </c>
      <c r="BU26" s="26">
        <f t="shared" si="11"/>
        <v>5</v>
      </c>
      <c r="BV26" s="26" t="str">
        <f t="shared" si="11"/>
        <v/>
      </c>
      <c r="BW26" s="26">
        <f t="shared" si="11"/>
        <v>5</v>
      </c>
      <c r="BX26" s="26" t="str">
        <f t="shared" si="11"/>
        <v/>
      </c>
      <c r="BY26" s="26">
        <f t="shared" si="11"/>
        <v>5</v>
      </c>
      <c r="BZ26" s="26" t="str">
        <f t="shared" si="11"/>
        <v/>
      </c>
      <c r="CA26" s="26">
        <f t="shared" si="11"/>
        <v>5</v>
      </c>
      <c r="CB26" s="26" t="str">
        <f t="shared" si="8"/>
        <v/>
      </c>
      <c r="CC26" s="26">
        <f t="shared" si="8"/>
        <v>5</v>
      </c>
      <c r="CD26" s="26" t="str">
        <f t="shared" si="8"/>
        <v/>
      </c>
      <c r="CE26" s="26">
        <f t="shared" si="8"/>
        <v>5</v>
      </c>
      <c r="CF26" s="26" t="str">
        <f t="shared" si="8"/>
        <v/>
      </c>
      <c r="CG26" s="26">
        <f t="shared" si="8"/>
        <v>5</v>
      </c>
      <c r="CH26" s="26" t="str">
        <f t="shared" si="8"/>
        <v/>
      </c>
      <c r="CI26" s="26">
        <f t="shared" si="8"/>
        <v>5</v>
      </c>
      <c r="CJ26" s="26" t="str">
        <f t="shared" si="8"/>
        <v/>
      </c>
      <c r="CK26" s="26">
        <f t="shared" si="8"/>
        <v>5</v>
      </c>
      <c r="CL26" s="26" t="str">
        <f t="shared" si="8"/>
        <v/>
      </c>
      <c r="CM26" s="26">
        <f t="shared" si="8"/>
        <v>5</v>
      </c>
      <c r="CN26" s="26" t="str">
        <f t="shared" si="8"/>
        <v/>
      </c>
      <c r="CO26" s="26">
        <f t="shared" si="8"/>
        <v>5</v>
      </c>
      <c r="CP26" s="26" t="str">
        <f t="shared" si="8"/>
        <v/>
      </c>
      <c r="CQ26" s="26">
        <f t="shared" si="8"/>
        <v>5</v>
      </c>
      <c r="CR26" s="26" t="str">
        <f t="shared" si="9"/>
        <v/>
      </c>
      <c r="CS26" s="26">
        <f t="shared" si="9"/>
        <v>5</v>
      </c>
      <c r="CT26" s="26" t="str">
        <f t="shared" si="9"/>
        <v/>
      </c>
      <c r="CU26" s="26">
        <f t="shared" si="9"/>
        <v>5</v>
      </c>
      <c r="CV26" s="26" t="str">
        <f t="shared" si="9"/>
        <v/>
      </c>
      <c r="CW26" s="26">
        <f t="shared" si="9"/>
        <v>5</v>
      </c>
      <c r="CX26" s="26" t="str">
        <f t="shared" si="9"/>
        <v/>
      </c>
      <c r="CY26" s="26">
        <f t="shared" si="9"/>
        <v>5</v>
      </c>
      <c r="CZ26" s="26" t="str">
        <f t="shared" si="9"/>
        <v/>
      </c>
      <c r="DA26" s="26">
        <f t="shared" si="9"/>
        <v>5</v>
      </c>
      <c r="DB26" s="26" t="str">
        <f t="shared" si="9"/>
        <v/>
      </c>
      <c r="DC26" s="26">
        <f t="shared" si="9"/>
        <v>5</v>
      </c>
      <c r="DD26" s="26" t="str">
        <f t="shared" si="9"/>
        <v/>
      </c>
      <c r="DE26" s="26">
        <f t="shared" si="9"/>
        <v>5</v>
      </c>
      <c r="DF26" s="26" t="str">
        <f t="shared" si="9"/>
        <v/>
      </c>
      <c r="DG26" s="26">
        <f t="shared" si="9"/>
        <v>5</v>
      </c>
      <c r="DH26" s="26" t="str">
        <f t="shared" si="10"/>
        <v/>
      </c>
      <c r="DI26" s="26">
        <f t="shared" si="3"/>
        <v>120</v>
      </c>
      <c r="DK26" s="26">
        <f t="shared" si="4"/>
        <v>20</v>
      </c>
      <c r="DL26" s="26">
        <f t="shared" si="5"/>
        <v>0.17</v>
      </c>
    </row>
    <row r="27" spans="1:116" ht="14.6" x14ac:dyDescent="0.4">
      <c r="A27" s="451" t="s">
        <v>896</v>
      </c>
      <c r="B27" s="455"/>
      <c r="C27" s="455"/>
      <c r="D27" s="455"/>
      <c r="E27" s="456"/>
      <c r="F27" s="441">
        <v>500</v>
      </c>
      <c r="G27" s="442"/>
      <c r="H27" s="443"/>
      <c r="I27" s="441">
        <v>20</v>
      </c>
      <c r="J27" s="442"/>
      <c r="K27" s="442"/>
      <c r="L27" s="37" t="s">
        <v>1114</v>
      </c>
      <c r="M27" s="38"/>
      <c r="N27" s="38"/>
      <c r="O27" s="39"/>
      <c r="P27" s="37" t="s">
        <v>1114</v>
      </c>
      <c r="Q27" s="38"/>
      <c r="R27" s="38"/>
      <c r="S27" s="39"/>
      <c r="T27" s="37" t="s">
        <v>1114</v>
      </c>
      <c r="U27" s="38"/>
      <c r="V27" s="38"/>
      <c r="W27" s="39"/>
      <c r="X27" s="37" t="s">
        <v>1114</v>
      </c>
      <c r="Y27" s="38"/>
      <c r="Z27" s="38"/>
      <c r="AA27" s="39"/>
      <c r="AB27" s="37" t="s">
        <v>1114</v>
      </c>
      <c r="AC27" s="38"/>
      <c r="AD27" s="38"/>
      <c r="AE27" s="39"/>
      <c r="AF27" s="37" t="s">
        <v>1114</v>
      </c>
      <c r="AG27" s="38"/>
      <c r="AH27" s="38"/>
      <c r="AI27" s="39"/>
      <c r="AJ27" s="37" t="s">
        <v>1114</v>
      </c>
      <c r="AK27" s="38"/>
      <c r="AL27" s="38"/>
      <c r="AM27" s="39"/>
      <c r="AN27" s="37" t="s">
        <v>1114</v>
      </c>
      <c r="AO27" s="38"/>
      <c r="AP27" s="38"/>
      <c r="AQ27" s="39"/>
      <c r="AR27" s="37" t="s">
        <v>1114</v>
      </c>
      <c r="AS27" s="38"/>
      <c r="AT27" s="38"/>
      <c r="AU27" s="39"/>
      <c r="AV27" s="37" t="s">
        <v>1114</v>
      </c>
      <c r="AW27" s="38"/>
      <c r="AX27" s="38"/>
      <c r="AY27" s="39"/>
      <c r="AZ27" s="37" t="s">
        <v>1114</v>
      </c>
      <c r="BA27" s="38"/>
      <c r="BB27" s="38"/>
      <c r="BC27" s="39"/>
      <c r="BD27" s="37" t="s">
        <v>1114</v>
      </c>
      <c r="BE27" s="38"/>
      <c r="BF27" s="38"/>
      <c r="BG27" s="39"/>
      <c r="BH27" s="478"/>
      <c r="BM27" s="26">
        <f t="shared" si="11"/>
        <v>5</v>
      </c>
      <c r="BN27" s="26" t="str">
        <f t="shared" si="11"/>
        <v/>
      </c>
      <c r="BO27" s="26" t="str">
        <f t="shared" si="11"/>
        <v/>
      </c>
      <c r="BP27" s="26" t="str">
        <f t="shared" si="11"/>
        <v/>
      </c>
      <c r="BQ27" s="26">
        <f t="shared" si="11"/>
        <v>5</v>
      </c>
      <c r="BR27" s="26" t="str">
        <f t="shared" si="11"/>
        <v/>
      </c>
      <c r="BS27" s="26" t="str">
        <f t="shared" si="11"/>
        <v/>
      </c>
      <c r="BT27" s="26" t="str">
        <f t="shared" si="11"/>
        <v/>
      </c>
      <c r="BU27" s="26">
        <f t="shared" si="11"/>
        <v>5</v>
      </c>
      <c r="BV27" s="26" t="str">
        <f t="shared" si="11"/>
        <v/>
      </c>
      <c r="BW27" s="26" t="str">
        <f t="shared" si="11"/>
        <v/>
      </c>
      <c r="BX27" s="26" t="str">
        <f t="shared" si="11"/>
        <v/>
      </c>
      <c r="BY27" s="26">
        <f t="shared" si="11"/>
        <v>5</v>
      </c>
      <c r="BZ27" s="26" t="str">
        <f t="shared" si="11"/>
        <v/>
      </c>
      <c r="CA27" s="26" t="str">
        <f t="shared" si="11"/>
        <v/>
      </c>
      <c r="CB27" s="26" t="str">
        <f t="shared" si="8"/>
        <v/>
      </c>
      <c r="CC27" s="26">
        <f t="shared" si="8"/>
        <v>5</v>
      </c>
      <c r="CD27" s="26" t="str">
        <f t="shared" si="8"/>
        <v/>
      </c>
      <c r="CE27" s="26" t="str">
        <f t="shared" si="8"/>
        <v/>
      </c>
      <c r="CF27" s="26" t="str">
        <f t="shared" si="8"/>
        <v/>
      </c>
      <c r="CG27" s="26">
        <f t="shared" si="8"/>
        <v>5</v>
      </c>
      <c r="CH27" s="26" t="str">
        <f t="shared" si="8"/>
        <v/>
      </c>
      <c r="CI27" s="26" t="str">
        <f t="shared" si="8"/>
        <v/>
      </c>
      <c r="CJ27" s="26" t="str">
        <f t="shared" si="8"/>
        <v/>
      </c>
      <c r="CK27" s="26">
        <f t="shared" si="8"/>
        <v>5</v>
      </c>
      <c r="CL27" s="26" t="str">
        <f t="shared" si="8"/>
        <v/>
      </c>
      <c r="CM27" s="26" t="str">
        <f t="shared" si="8"/>
        <v/>
      </c>
      <c r="CN27" s="26" t="str">
        <f t="shared" si="8"/>
        <v/>
      </c>
      <c r="CO27" s="26">
        <f t="shared" si="8"/>
        <v>5</v>
      </c>
      <c r="CP27" s="26" t="str">
        <f t="shared" si="8"/>
        <v/>
      </c>
      <c r="CQ27" s="26" t="str">
        <f t="shared" si="8"/>
        <v/>
      </c>
      <c r="CR27" s="26" t="str">
        <f t="shared" si="9"/>
        <v/>
      </c>
      <c r="CS27" s="26">
        <f t="shared" si="9"/>
        <v>5</v>
      </c>
      <c r="CT27" s="26" t="str">
        <f t="shared" si="9"/>
        <v/>
      </c>
      <c r="CU27" s="26" t="str">
        <f t="shared" si="9"/>
        <v/>
      </c>
      <c r="CV27" s="26" t="str">
        <f t="shared" si="9"/>
        <v/>
      </c>
      <c r="CW27" s="26">
        <f t="shared" si="9"/>
        <v>5</v>
      </c>
      <c r="CX27" s="26" t="str">
        <f t="shared" si="9"/>
        <v/>
      </c>
      <c r="CY27" s="26" t="str">
        <f t="shared" si="9"/>
        <v/>
      </c>
      <c r="CZ27" s="26" t="str">
        <f t="shared" si="9"/>
        <v/>
      </c>
      <c r="DA27" s="26">
        <f t="shared" si="9"/>
        <v>5</v>
      </c>
      <c r="DB27" s="26" t="str">
        <f t="shared" si="9"/>
        <v/>
      </c>
      <c r="DC27" s="26" t="str">
        <f t="shared" si="9"/>
        <v/>
      </c>
      <c r="DD27" s="26" t="str">
        <f t="shared" si="9"/>
        <v/>
      </c>
      <c r="DE27" s="26">
        <f t="shared" si="9"/>
        <v>5</v>
      </c>
      <c r="DF27" s="26" t="str">
        <f t="shared" si="9"/>
        <v/>
      </c>
      <c r="DG27" s="26" t="str">
        <f t="shared" si="9"/>
        <v/>
      </c>
      <c r="DH27" s="26" t="str">
        <f t="shared" si="10"/>
        <v/>
      </c>
      <c r="DI27" s="26">
        <f t="shared" si="3"/>
        <v>60</v>
      </c>
      <c r="DK27" s="26">
        <f t="shared" si="4"/>
        <v>25</v>
      </c>
      <c r="DL27" s="26">
        <f t="shared" si="5"/>
        <v>0.42</v>
      </c>
    </row>
    <row r="28" spans="1:116" ht="14.6" x14ac:dyDescent="0.4">
      <c r="A28" s="451" t="s">
        <v>897</v>
      </c>
      <c r="B28" s="455"/>
      <c r="C28" s="455"/>
      <c r="D28" s="455"/>
      <c r="E28" s="456"/>
      <c r="F28" s="441">
        <v>500</v>
      </c>
      <c r="G28" s="442"/>
      <c r="H28" s="443"/>
      <c r="I28" s="441">
        <v>50</v>
      </c>
      <c r="J28" s="442"/>
      <c r="K28" s="442"/>
      <c r="L28" s="37" t="s">
        <v>1114</v>
      </c>
      <c r="M28" s="38"/>
      <c r="N28" s="38"/>
      <c r="O28" s="39"/>
      <c r="P28" s="37" t="s">
        <v>1114</v>
      </c>
      <c r="Q28" s="38"/>
      <c r="R28" s="38"/>
      <c r="S28" s="39"/>
      <c r="T28" s="37" t="s">
        <v>1114</v>
      </c>
      <c r="U28" s="38"/>
      <c r="V28" s="38"/>
      <c r="W28" s="39"/>
      <c r="X28" s="37" t="s">
        <v>1114</v>
      </c>
      <c r="Y28" s="38"/>
      <c r="Z28" s="38"/>
      <c r="AA28" s="39"/>
      <c r="AB28" s="37" t="s">
        <v>1114</v>
      </c>
      <c r="AC28" s="38"/>
      <c r="AD28" s="38"/>
      <c r="AE28" s="39"/>
      <c r="AF28" s="37" t="s">
        <v>1114</v>
      </c>
      <c r="AG28" s="38"/>
      <c r="AH28" s="38"/>
      <c r="AI28" s="39"/>
      <c r="AJ28" s="37" t="s">
        <v>1114</v>
      </c>
      <c r="AK28" s="38"/>
      <c r="AL28" s="38"/>
      <c r="AM28" s="39"/>
      <c r="AN28" s="37" t="s">
        <v>1114</v>
      </c>
      <c r="AO28" s="38"/>
      <c r="AP28" s="38"/>
      <c r="AQ28" s="39"/>
      <c r="AR28" s="37" t="s">
        <v>1114</v>
      </c>
      <c r="AS28" s="38"/>
      <c r="AT28" s="38"/>
      <c r="AU28" s="39"/>
      <c r="AV28" s="37" t="s">
        <v>1114</v>
      </c>
      <c r="AW28" s="38"/>
      <c r="AX28" s="38"/>
      <c r="AY28" s="39"/>
      <c r="AZ28" s="37" t="s">
        <v>1114</v>
      </c>
      <c r="BA28" s="38"/>
      <c r="BB28" s="38"/>
      <c r="BC28" s="39"/>
      <c r="BD28" s="37" t="s">
        <v>1114</v>
      </c>
      <c r="BE28" s="38"/>
      <c r="BF28" s="38"/>
      <c r="BG28" s="39"/>
      <c r="BH28" s="478"/>
      <c r="BM28" s="26">
        <f t="shared" si="11"/>
        <v>5</v>
      </c>
      <c r="BN28" s="26" t="str">
        <f t="shared" si="11"/>
        <v/>
      </c>
      <c r="BO28" s="26" t="str">
        <f t="shared" si="11"/>
        <v/>
      </c>
      <c r="BP28" s="26" t="str">
        <f t="shared" si="11"/>
        <v/>
      </c>
      <c r="BQ28" s="26">
        <f t="shared" si="11"/>
        <v>5</v>
      </c>
      <c r="BR28" s="26" t="str">
        <f t="shared" si="11"/>
        <v/>
      </c>
      <c r="BS28" s="26" t="str">
        <f t="shared" si="11"/>
        <v/>
      </c>
      <c r="BT28" s="26" t="str">
        <f t="shared" si="11"/>
        <v/>
      </c>
      <c r="BU28" s="26">
        <f t="shared" si="11"/>
        <v>5</v>
      </c>
      <c r="BV28" s="26" t="str">
        <f t="shared" si="11"/>
        <v/>
      </c>
      <c r="BW28" s="26" t="str">
        <f t="shared" si="11"/>
        <v/>
      </c>
      <c r="BX28" s="26" t="str">
        <f t="shared" si="11"/>
        <v/>
      </c>
      <c r="BY28" s="26">
        <f t="shared" si="11"/>
        <v>5</v>
      </c>
      <c r="BZ28" s="26" t="str">
        <f t="shared" si="11"/>
        <v/>
      </c>
      <c r="CA28" s="26" t="str">
        <f t="shared" si="11"/>
        <v/>
      </c>
      <c r="CB28" s="26" t="str">
        <f t="shared" si="8"/>
        <v/>
      </c>
      <c r="CC28" s="26">
        <f t="shared" si="8"/>
        <v>5</v>
      </c>
      <c r="CD28" s="26" t="str">
        <f t="shared" si="8"/>
        <v/>
      </c>
      <c r="CE28" s="26" t="str">
        <f t="shared" si="8"/>
        <v/>
      </c>
      <c r="CF28" s="26" t="str">
        <f t="shared" si="8"/>
        <v/>
      </c>
      <c r="CG28" s="26">
        <f t="shared" si="8"/>
        <v>5</v>
      </c>
      <c r="CH28" s="26" t="str">
        <f t="shared" si="8"/>
        <v/>
      </c>
      <c r="CI28" s="26" t="str">
        <f t="shared" si="8"/>
        <v/>
      </c>
      <c r="CJ28" s="26" t="str">
        <f t="shared" si="8"/>
        <v/>
      </c>
      <c r="CK28" s="26">
        <f t="shared" si="8"/>
        <v>5</v>
      </c>
      <c r="CL28" s="26" t="str">
        <f t="shared" si="8"/>
        <v/>
      </c>
      <c r="CM28" s="26" t="str">
        <f t="shared" si="8"/>
        <v/>
      </c>
      <c r="CN28" s="26" t="str">
        <f t="shared" si="8"/>
        <v/>
      </c>
      <c r="CO28" s="26">
        <f t="shared" si="8"/>
        <v>5</v>
      </c>
      <c r="CP28" s="26" t="str">
        <f t="shared" si="8"/>
        <v/>
      </c>
      <c r="CQ28" s="26" t="str">
        <f t="shared" si="8"/>
        <v/>
      </c>
      <c r="CR28" s="26" t="str">
        <f t="shared" si="9"/>
        <v/>
      </c>
      <c r="CS28" s="26">
        <f t="shared" si="9"/>
        <v>5</v>
      </c>
      <c r="CT28" s="26" t="str">
        <f t="shared" si="9"/>
        <v/>
      </c>
      <c r="CU28" s="26" t="str">
        <f t="shared" si="9"/>
        <v/>
      </c>
      <c r="CV28" s="26" t="str">
        <f t="shared" si="9"/>
        <v/>
      </c>
      <c r="CW28" s="26">
        <f t="shared" si="9"/>
        <v>5</v>
      </c>
      <c r="CX28" s="26" t="str">
        <f t="shared" si="9"/>
        <v/>
      </c>
      <c r="CY28" s="26" t="str">
        <f t="shared" si="9"/>
        <v/>
      </c>
      <c r="CZ28" s="26" t="str">
        <f t="shared" si="9"/>
        <v/>
      </c>
      <c r="DA28" s="26">
        <f t="shared" si="9"/>
        <v>5</v>
      </c>
      <c r="DB28" s="26" t="str">
        <f t="shared" si="9"/>
        <v/>
      </c>
      <c r="DC28" s="26" t="str">
        <f t="shared" si="9"/>
        <v/>
      </c>
      <c r="DD28" s="26" t="str">
        <f t="shared" si="9"/>
        <v/>
      </c>
      <c r="DE28" s="26">
        <f t="shared" si="9"/>
        <v>5</v>
      </c>
      <c r="DF28" s="26" t="str">
        <f t="shared" si="9"/>
        <v/>
      </c>
      <c r="DG28" s="26" t="str">
        <f t="shared" si="9"/>
        <v/>
      </c>
      <c r="DH28" s="26" t="str">
        <f t="shared" si="10"/>
        <v/>
      </c>
      <c r="DI28" s="26">
        <f t="shared" si="3"/>
        <v>60</v>
      </c>
      <c r="DK28" s="26">
        <f t="shared" si="4"/>
        <v>10</v>
      </c>
      <c r="DL28" s="26">
        <f t="shared" si="5"/>
        <v>0.17</v>
      </c>
    </row>
    <row r="29" spans="1:116" ht="14.6" x14ac:dyDescent="0.4">
      <c r="A29" s="451" t="s">
        <v>693</v>
      </c>
      <c r="B29" s="455"/>
      <c r="C29" s="455"/>
      <c r="D29" s="455"/>
      <c r="E29" s="456"/>
      <c r="F29" s="441"/>
      <c r="G29" s="442"/>
      <c r="H29" s="443"/>
      <c r="I29" s="441"/>
      <c r="J29" s="442"/>
      <c r="K29" s="442"/>
      <c r="L29" s="37"/>
      <c r="M29" s="38"/>
      <c r="N29" s="38"/>
      <c r="O29" s="39"/>
      <c r="P29" s="37"/>
      <c r="Q29" s="38"/>
      <c r="R29" s="38"/>
      <c r="S29" s="39"/>
      <c r="T29" s="37"/>
      <c r="U29" s="38"/>
      <c r="V29" s="38"/>
      <c r="W29" s="39"/>
      <c r="X29" s="37"/>
      <c r="Y29" s="38"/>
      <c r="Z29" s="38"/>
      <c r="AA29" s="39"/>
      <c r="AB29" s="37"/>
      <c r="AC29" s="38"/>
      <c r="AD29" s="38"/>
      <c r="AE29" s="39"/>
      <c r="AF29" s="37" t="s">
        <v>1114</v>
      </c>
      <c r="AG29" s="38"/>
      <c r="AH29" s="38"/>
      <c r="AI29" s="39"/>
      <c r="AJ29" s="37"/>
      <c r="AK29" s="38"/>
      <c r="AL29" s="38"/>
      <c r="AM29" s="39"/>
      <c r="AN29" s="37"/>
      <c r="AO29" s="38"/>
      <c r="AP29" s="38"/>
      <c r="AQ29" s="39"/>
      <c r="AR29" s="37"/>
      <c r="AS29" s="38"/>
      <c r="AT29" s="38"/>
      <c r="AU29" s="39"/>
      <c r="AV29" s="37"/>
      <c r="AW29" s="38"/>
      <c r="AX29" s="38"/>
      <c r="AY29" s="39"/>
      <c r="AZ29" s="37"/>
      <c r="BA29" s="38"/>
      <c r="BB29" s="38"/>
      <c r="BC29" s="39"/>
      <c r="BD29" s="37"/>
      <c r="BE29" s="38"/>
      <c r="BF29" s="38"/>
      <c r="BG29" s="39"/>
      <c r="BH29" s="478"/>
      <c r="BM29" s="26" t="str">
        <f t="shared" si="11"/>
        <v/>
      </c>
      <c r="BN29" s="26" t="str">
        <f t="shared" si="11"/>
        <v/>
      </c>
      <c r="BO29" s="26" t="str">
        <f t="shared" si="11"/>
        <v/>
      </c>
      <c r="BP29" s="26" t="str">
        <f t="shared" si="11"/>
        <v/>
      </c>
      <c r="BQ29" s="26" t="str">
        <f t="shared" si="11"/>
        <v/>
      </c>
      <c r="BR29" s="26" t="str">
        <f t="shared" si="11"/>
        <v/>
      </c>
      <c r="BS29" s="26" t="str">
        <f t="shared" si="11"/>
        <v/>
      </c>
      <c r="BT29" s="26" t="str">
        <f t="shared" si="11"/>
        <v/>
      </c>
      <c r="BU29" s="26" t="str">
        <f t="shared" si="11"/>
        <v/>
      </c>
      <c r="BV29" s="26" t="str">
        <f t="shared" si="11"/>
        <v/>
      </c>
      <c r="BW29" s="26" t="str">
        <f t="shared" si="11"/>
        <v/>
      </c>
      <c r="BX29" s="26" t="str">
        <f t="shared" si="11"/>
        <v/>
      </c>
      <c r="BY29" s="26" t="str">
        <f t="shared" si="11"/>
        <v/>
      </c>
      <c r="BZ29" s="26" t="str">
        <f t="shared" si="11"/>
        <v/>
      </c>
      <c r="CA29" s="26" t="str">
        <f t="shared" si="11"/>
        <v/>
      </c>
      <c r="CB29" s="26" t="str">
        <f t="shared" si="8"/>
        <v/>
      </c>
      <c r="CC29" s="26" t="str">
        <f t="shared" si="8"/>
        <v/>
      </c>
      <c r="CD29" s="26" t="str">
        <f t="shared" si="8"/>
        <v/>
      </c>
      <c r="CE29" s="26" t="str">
        <f t="shared" si="8"/>
        <v/>
      </c>
      <c r="CF29" s="26" t="str">
        <f t="shared" si="8"/>
        <v/>
      </c>
      <c r="CG29" s="26">
        <f t="shared" si="8"/>
        <v>5</v>
      </c>
      <c r="CH29" s="26" t="str">
        <f t="shared" si="8"/>
        <v/>
      </c>
      <c r="CI29" s="26" t="str">
        <f t="shared" si="8"/>
        <v/>
      </c>
      <c r="CJ29" s="26" t="str">
        <f t="shared" si="8"/>
        <v/>
      </c>
      <c r="CK29" s="26" t="str">
        <f t="shared" si="8"/>
        <v/>
      </c>
      <c r="CL29" s="26" t="str">
        <f t="shared" si="8"/>
        <v/>
      </c>
      <c r="CM29" s="26" t="str">
        <f t="shared" si="8"/>
        <v/>
      </c>
      <c r="CN29" s="26" t="str">
        <f t="shared" si="8"/>
        <v/>
      </c>
      <c r="CO29" s="26" t="str">
        <f t="shared" si="8"/>
        <v/>
      </c>
      <c r="CP29" s="26" t="str">
        <f t="shared" si="8"/>
        <v/>
      </c>
      <c r="CQ29" s="26" t="str">
        <f t="shared" si="8"/>
        <v/>
      </c>
      <c r="CR29" s="26" t="str">
        <f t="shared" si="9"/>
        <v/>
      </c>
      <c r="CS29" s="26" t="str">
        <f t="shared" si="9"/>
        <v/>
      </c>
      <c r="CT29" s="26" t="str">
        <f t="shared" si="9"/>
        <v/>
      </c>
      <c r="CU29" s="26" t="str">
        <f t="shared" si="9"/>
        <v/>
      </c>
      <c r="CV29" s="26" t="str">
        <f t="shared" si="9"/>
        <v/>
      </c>
      <c r="CW29" s="26" t="str">
        <f t="shared" si="9"/>
        <v/>
      </c>
      <c r="CX29" s="26" t="str">
        <f t="shared" si="9"/>
        <v/>
      </c>
      <c r="CY29" s="26" t="str">
        <f t="shared" si="9"/>
        <v/>
      </c>
      <c r="CZ29" s="26" t="str">
        <f t="shared" si="9"/>
        <v/>
      </c>
      <c r="DA29" s="26" t="str">
        <f t="shared" si="9"/>
        <v/>
      </c>
      <c r="DB29" s="26" t="str">
        <f t="shared" si="9"/>
        <v/>
      </c>
      <c r="DC29" s="26" t="str">
        <f t="shared" si="9"/>
        <v/>
      </c>
      <c r="DD29" s="26" t="str">
        <f t="shared" si="9"/>
        <v/>
      </c>
      <c r="DE29" s="26" t="str">
        <f t="shared" si="9"/>
        <v/>
      </c>
      <c r="DF29" s="26" t="str">
        <f t="shared" si="9"/>
        <v/>
      </c>
      <c r="DG29" s="26" t="str">
        <f t="shared" si="9"/>
        <v/>
      </c>
      <c r="DH29" s="26" t="str">
        <f t="shared" si="10"/>
        <v/>
      </c>
      <c r="DI29" s="26">
        <f t="shared" ref="DI29" si="12">SUM(BM29:DH29)</f>
        <v>5</v>
      </c>
      <c r="DK29" s="26" t="e">
        <f t="shared" si="4"/>
        <v>#DIV/0!</v>
      </c>
      <c r="DL29" s="26" t="e">
        <f t="shared" si="5"/>
        <v>#DIV/0!</v>
      </c>
    </row>
    <row r="30" spans="1:116" ht="14.6" x14ac:dyDescent="0.4">
      <c r="A30" s="451" t="s">
        <v>899</v>
      </c>
      <c r="B30" s="455"/>
      <c r="C30" s="455"/>
      <c r="D30" s="455"/>
      <c r="E30" s="456"/>
      <c r="F30" s="441">
        <v>7300</v>
      </c>
      <c r="G30" s="442"/>
      <c r="H30" s="443"/>
      <c r="I30" s="441">
        <v>400</v>
      </c>
      <c r="J30" s="442"/>
      <c r="K30" s="442"/>
      <c r="L30" s="37"/>
      <c r="M30" s="38"/>
      <c r="N30" s="38"/>
      <c r="O30" s="39"/>
      <c r="P30" s="37"/>
      <c r="Q30" s="38"/>
      <c r="R30" s="38"/>
      <c r="S30" s="39"/>
      <c r="T30" s="37"/>
      <c r="U30" s="38"/>
      <c r="V30" s="38"/>
      <c r="W30" s="39"/>
      <c r="X30" s="37"/>
      <c r="Y30" s="38"/>
      <c r="Z30" s="38"/>
      <c r="AA30" s="39"/>
      <c r="AB30" s="37"/>
      <c r="AC30" s="38"/>
      <c r="AD30" s="38"/>
      <c r="AE30" s="39"/>
      <c r="AF30" s="37"/>
      <c r="AG30" s="38"/>
      <c r="AH30" s="38"/>
      <c r="AI30" s="39"/>
      <c r="AJ30" s="37"/>
      <c r="AK30" s="38"/>
      <c r="AL30" s="38"/>
      <c r="AM30" s="39"/>
      <c r="AN30" s="37" t="s">
        <v>1114</v>
      </c>
      <c r="AO30" s="38"/>
      <c r="AP30" s="38" t="s">
        <v>1114</v>
      </c>
      <c r="AQ30" s="39"/>
      <c r="AR30" s="37" t="s">
        <v>1114</v>
      </c>
      <c r="AS30" s="38"/>
      <c r="AT30" s="38" t="s">
        <v>1114</v>
      </c>
      <c r="AU30" s="39"/>
      <c r="AV30" s="37" t="s">
        <v>1114</v>
      </c>
      <c r="AW30" s="38"/>
      <c r="AX30" s="38" t="s">
        <v>1114</v>
      </c>
      <c r="AY30" s="39"/>
      <c r="AZ30" s="37" t="s">
        <v>1114</v>
      </c>
      <c r="BA30" s="38"/>
      <c r="BB30" s="38" t="s">
        <v>1114</v>
      </c>
      <c r="BC30" s="39"/>
      <c r="BD30" s="37" t="s">
        <v>1114</v>
      </c>
      <c r="BE30" s="38"/>
      <c r="BF30" s="38" t="s">
        <v>1114</v>
      </c>
      <c r="BG30" s="39"/>
      <c r="BH30" s="478"/>
      <c r="BM30" s="26" t="str">
        <f t="shared" si="11"/>
        <v/>
      </c>
      <c r="BN30" s="26" t="str">
        <f t="shared" si="11"/>
        <v/>
      </c>
      <c r="BO30" s="26" t="str">
        <f t="shared" si="11"/>
        <v/>
      </c>
      <c r="BP30" s="26" t="str">
        <f t="shared" si="11"/>
        <v/>
      </c>
      <c r="BQ30" s="26" t="str">
        <f t="shared" si="11"/>
        <v/>
      </c>
      <c r="BR30" s="26" t="str">
        <f t="shared" si="11"/>
        <v/>
      </c>
      <c r="BS30" s="26" t="str">
        <f t="shared" si="11"/>
        <v/>
      </c>
      <c r="BT30" s="26" t="str">
        <f t="shared" si="11"/>
        <v/>
      </c>
      <c r="BU30" s="26" t="str">
        <f t="shared" si="11"/>
        <v/>
      </c>
      <c r="BV30" s="26" t="str">
        <f t="shared" si="11"/>
        <v/>
      </c>
      <c r="BW30" s="26" t="str">
        <f t="shared" si="11"/>
        <v/>
      </c>
      <c r="BX30" s="26" t="str">
        <f t="shared" si="11"/>
        <v/>
      </c>
      <c r="BY30" s="26" t="str">
        <f t="shared" si="11"/>
        <v/>
      </c>
      <c r="BZ30" s="26" t="str">
        <f t="shared" si="11"/>
        <v/>
      </c>
      <c r="CA30" s="26" t="str">
        <f t="shared" si="11"/>
        <v/>
      </c>
      <c r="CB30" s="26" t="str">
        <f t="shared" si="8"/>
        <v/>
      </c>
      <c r="CC30" s="26" t="str">
        <f t="shared" si="8"/>
        <v/>
      </c>
      <c r="CD30" s="26" t="str">
        <f t="shared" si="8"/>
        <v/>
      </c>
      <c r="CE30" s="26" t="str">
        <f t="shared" si="8"/>
        <v/>
      </c>
      <c r="CF30" s="26" t="str">
        <f t="shared" si="8"/>
        <v/>
      </c>
      <c r="CG30" s="26" t="str">
        <f t="shared" si="8"/>
        <v/>
      </c>
      <c r="CH30" s="26" t="str">
        <f t="shared" si="8"/>
        <v/>
      </c>
      <c r="CI30" s="26" t="str">
        <f t="shared" si="8"/>
        <v/>
      </c>
      <c r="CJ30" s="26" t="str">
        <f t="shared" si="8"/>
        <v/>
      </c>
      <c r="CK30" s="26" t="str">
        <f t="shared" si="8"/>
        <v/>
      </c>
      <c r="CL30" s="26" t="str">
        <f t="shared" si="8"/>
        <v/>
      </c>
      <c r="CM30" s="26" t="str">
        <f t="shared" si="8"/>
        <v/>
      </c>
      <c r="CN30" s="26" t="str">
        <f t="shared" si="8"/>
        <v/>
      </c>
      <c r="CO30" s="26">
        <f t="shared" si="8"/>
        <v>5</v>
      </c>
      <c r="CP30" s="26" t="str">
        <f t="shared" si="8"/>
        <v/>
      </c>
      <c r="CQ30" s="26">
        <f t="shared" si="8"/>
        <v>5</v>
      </c>
      <c r="CR30" s="26" t="str">
        <f t="shared" si="9"/>
        <v/>
      </c>
      <c r="CS30" s="26">
        <f t="shared" si="9"/>
        <v>5</v>
      </c>
      <c r="CT30" s="26" t="str">
        <f t="shared" si="9"/>
        <v/>
      </c>
      <c r="CU30" s="26">
        <f t="shared" si="9"/>
        <v>5</v>
      </c>
      <c r="CV30" s="26" t="str">
        <f t="shared" si="9"/>
        <v/>
      </c>
      <c r="CW30" s="26">
        <f t="shared" si="9"/>
        <v>5</v>
      </c>
      <c r="CX30" s="26" t="str">
        <f t="shared" si="9"/>
        <v/>
      </c>
      <c r="CY30" s="26">
        <f t="shared" si="9"/>
        <v>5</v>
      </c>
      <c r="CZ30" s="26" t="str">
        <f t="shared" si="9"/>
        <v/>
      </c>
      <c r="DA30" s="26">
        <f t="shared" si="9"/>
        <v>5</v>
      </c>
      <c r="DB30" s="26" t="str">
        <f t="shared" si="9"/>
        <v/>
      </c>
      <c r="DC30" s="26">
        <f t="shared" si="9"/>
        <v>5</v>
      </c>
      <c r="DD30" s="26" t="str">
        <f t="shared" si="9"/>
        <v/>
      </c>
      <c r="DE30" s="26">
        <f t="shared" si="9"/>
        <v>5</v>
      </c>
      <c r="DF30" s="26" t="str">
        <f t="shared" si="9"/>
        <v/>
      </c>
      <c r="DG30" s="26">
        <f t="shared" si="9"/>
        <v>5</v>
      </c>
      <c r="DH30" s="26" t="str">
        <f t="shared" si="10"/>
        <v/>
      </c>
      <c r="DI30" s="26">
        <f t="shared" si="3"/>
        <v>50</v>
      </c>
      <c r="DK30" s="26">
        <f t="shared" si="4"/>
        <v>18.25</v>
      </c>
      <c r="DL30" s="26">
        <f t="shared" si="5"/>
        <v>0.37</v>
      </c>
    </row>
    <row r="31" spans="1:116" ht="14.6" x14ac:dyDescent="0.4">
      <c r="A31" s="451" t="s">
        <v>898</v>
      </c>
      <c r="B31" s="455"/>
      <c r="C31" s="455"/>
      <c r="D31" s="455"/>
      <c r="E31" s="456"/>
      <c r="F31" s="441">
        <v>3000</v>
      </c>
      <c r="G31" s="442"/>
      <c r="H31" s="443"/>
      <c r="I31" s="441">
        <v>75</v>
      </c>
      <c r="J31" s="442"/>
      <c r="K31" s="442"/>
      <c r="L31" s="37"/>
      <c r="M31" s="38"/>
      <c r="N31" s="38"/>
      <c r="O31" s="39"/>
      <c r="P31" s="37"/>
      <c r="Q31" s="38"/>
      <c r="R31" s="38"/>
      <c r="S31" s="39"/>
      <c r="T31" s="37"/>
      <c r="U31" s="38"/>
      <c r="V31" s="38"/>
      <c r="W31" s="39"/>
      <c r="X31" s="37"/>
      <c r="Y31" s="38"/>
      <c r="Z31" s="38"/>
      <c r="AA31" s="39"/>
      <c r="AB31" s="37"/>
      <c r="AC31" s="38"/>
      <c r="AD31" s="38"/>
      <c r="AE31" s="39"/>
      <c r="AF31" s="37"/>
      <c r="AG31" s="38"/>
      <c r="AH31" s="38"/>
      <c r="AI31" s="39"/>
      <c r="AJ31" s="37"/>
      <c r="AK31" s="38"/>
      <c r="AL31" s="38"/>
      <c r="AM31" s="39"/>
      <c r="AN31" s="37" t="s">
        <v>1114</v>
      </c>
      <c r="AO31" s="38"/>
      <c r="AP31" s="38" t="s">
        <v>1114</v>
      </c>
      <c r="AQ31" s="39"/>
      <c r="AR31" s="37" t="s">
        <v>1114</v>
      </c>
      <c r="AS31" s="38"/>
      <c r="AT31" s="38" t="s">
        <v>1114</v>
      </c>
      <c r="AU31" s="39"/>
      <c r="AV31" s="37" t="s">
        <v>1114</v>
      </c>
      <c r="AW31" s="38"/>
      <c r="AX31" s="38" t="s">
        <v>1114</v>
      </c>
      <c r="AY31" s="39"/>
      <c r="AZ31" s="37" t="s">
        <v>1114</v>
      </c>
      <c r="BA31" s="38"/>
      <c r="BB31" s="38" t="s">
        <v>1114</v>
      </c>
      <c r="BC31" s="39"/>
      <c r="BD31" s="37" t="s">
        <v>1114</v>
      </c>
      <c r="BE31" s="38"/>
      <c r="BF31" s="38" t="s">
        <v>1114</v>
      </c>
      <c r="BG31" s="39"/>
      <c r="BH31" s="478"/>
      <c r="BM31" s="26" t="str">
        <f t="shared" si="11"/>
        <v/>
      </c>
      <c r="BN31" s="26" t="str">
        <f t="shared" si="11"/>
        <v/>
      </c>
      <c r="BO31" s="26" t="str">
        <f t="shared" si="11"/>
        <v/>
      </c>
      <c r="BP31" s="26" t="str">
        <f t="shared" si="11"/>
        <v/>
      </c>
      <c r="BQ31" s="26" t="str">
        <f t="shared" si="11"/>
        <v/>
      </c>
      <c r="BR31" s="26" t="str">
        <f t="shared" si="11"/>
        <v/>
      </c>
      <c r="BS31" s="26" t="str">
        <f t="shared" si="11"/>
        <v/>
      </c>
      <c r="BT31" s="26" t="str">
        <f t="shared" si="11"/>
        <v/>
      </c>
      <c r="BU31" s="26" t="str">
        <f t="shared" si="11"/>
        <v/>
      </c>
      <c r="BV31" s="26" t="str">
        <f t="shared" si="11"/>
        <v/>
      </c>
      <c r="BW31" s="26" t="str">
        <f t="shared" si="11"/>
        <v/>
      </c>
      <c r="BX31" s="26" t="str">
        <f t="shared" si="11"/>
        <v/>
      </c>
      <c r="BY31" s="26" t="str">
        <f t="shared" si="11"/>
        <v/>
      </c>
      <c r="BZ31" s="26" t="str">
        <f t="shared" si="11"/>
        <v/>
      </c>
      <c r="CA31" s="26" t="str">
        <f t="shared" si="11"/>
        <v/>
      </c>
      <c r="CB31" s="26" t="str">
        <f t="shared" si="8"/>
        <v/>
      </c>
      <c r="CC31" s="26" t="str">
        <f t="shared" si="8"/>
        <v/>
      </c>
      <c r="CD31" s="26" t="str">
        <f t="shared" si="8"/>
        <v/>
      </c>
      <c r="CE31" s="26" t="str">
        <f t="shared" si="8"/>
        <v/>
      </c>
      <c r="CF31" s="26" t="str">
        <f t="shared" si="8"/>
        <v/>
      </c>
      <c r="CG31" s="26" t="str">
        <f t="shared" si="8"/>
        <v/>
      </c>
      <c r="CH31" s="26" t="str">
        <f t="shared" si="8"/>
        <v/>
      </c>
      <c r="CI31" s="26" t="str">
        <f t="shared" si="8"/>
        <v/>
      </c>
      <c r="CJ31" s="26" t="str">
        <f t="shared" si="8"/>
        <v/>
      </c>
      <c r="CK31" s="26" t="str">
        <f t="shared" si="8"/>
        <v/>
      </c>
      <c r="CL31" s="26" t="str">
        <f t="shared" si="8"/>
        <v/>
      </c>
      <c r="CM31" s="26" t="str">
        <f t="shared" si="8"/>
        <v/>
      </c>
      <c r="CN31" s="26" t="str">
        <f t="shared" si="8"/>
        <v/>
      </c>
      <c r="CO31" s="26">
        <f t="shared" si="8"/>
        <v>5</v>
      </c>
      <c r="CP31" s="26" t="str">
        <f t="shared" si="8"/>
        <v/>
      </c>
      <c r="CQ31" s="26">
        <f t="shared" si="8"/>
        <v>5</v>
      </c>
      <c r="CR31" s="26" t="str">
        <f t="shared" si="9"/>
        <v/>
      </c>
      <c r="CS31" s="26">
        <f t="shared" si="9"/>
        <v>5</v>
      </c>
      <c r="CT31" s="26" t="str">
        <f t="shared" si="9"/>
        <v/>
      </c>
      <c r="CU31" s="26">
        <f t="shared" si="9"/>
        <v>5</v>
      </c>
      <c r="CV31" s="26" t="str">
        <f t="shared" si="9"/>
        <v/>
      </c>
      <c r="CW31" s="26">
        <f t="shared" si="9"/>
        <v>5</v>
      </c>
      <c r="CX31" s="26" t="str">
        <f t="shared" si="9"/>
        <v/>
      </c>
      <c r="CY31" s="26">
        <f t="shared" si="9"/>
        <v>5</v>
      </c>
      <c r="CZ31" s="26" t="str">
        <f t="shared" si="9"/>
        <v/>
      </c>
      <c r="DA31" s="26">
        <f t="shared" si="9"/>
        <v>5</v>
      </c>
      <c r="DB31" s="26" t="str">
        <f t="shared" si="9"/>
        <v/>
      </c>
      <c r="DC31" s="26">
        <f t="shared" si="9"/>
        <v>5</v>
      </c>
      <c r="DD31" s="26" t="str">
        <f t="shared" si="9"/>
        <v/>
      </c>
      <c r="DE31" s="26">
        <f t="shared" si="9"/>
        <v>5</v>
      </c>
      <c r="DF31" s="26" t="str">
        <f t="shared" si="9"/>
        <v/>
      </c>
      <c r="DG31" s="26">
        <f t="shared" si="9"/>
        <v>5</v>
      </c>
      <c r="DH31" s="26" t="str">
        <f t="shared" si="10"/>
        <v/>
      </c>
      <c r="DI31" s="26">
        <f t="shared" si="3"/>
        <v>50</v>
      </c>
      <c r="DK31" s="26">
        <f t="shared" si="4"/>
        <v>40</v>
      </c>
      <c r="DL31" s="26">
        <f t="shared" si="5"/>
        <v>0.8</v>
      </c>
    </row>
    <row r="32" spans="1:116" ht="14.6" x14ac:dyDescent="0.4">
      <c r="A32" s="451" t="s">
        <v>900</v>
      </c>
      <c r="B32" s="455"/>
      <c r="C32" s="455"/>
      <c r="D32" s="455"/>
      <c r="E32" s="456"/>
      <c r="F32" s="441">
        <v>3000</v>
      </c>
      <c r="G32" s="442"/>
      <c r="H32" s="443"/>
      <c r="I32" s="441">
        <v>100</v>
      </c>
      <c r="J32" s="442"/>
      <c r="K32" s="442"/>
      <c r="L32" s="37"/>
      <c r="M32" s="38"/>
      <c r="N32" s="38"/>
      <c r="O32" s="39"/>
      <c r="P32" s="37"/>
      <c r="Q32" s="38"/>
      <c r="R32" s="38"/>
      <c r="S32" s="39"/>
      <c r="T32" s="37"/>
      <c r="U32" s="38"/>
      <c r="V32" s="38"/>
      <c r="W32" s="39"/>
      <c r="X32" s="37"/>
      <c r="Y32" s="38"/>
      <c r="Z32" s="38"/>
      <c r="AA32" s="39"/>
      <c r="AB32" s="37"/>
      <c r="AC32" s="38"/>
      <c r="AD32" s="38"/>
      <c r="AE32" s="39"/>
      <c r="AF32" s="37"/>
      <c r="AG32" s="38"/>
      <c r="AH32" s="38"/>
      <c r="AI32" s="39"/>
      <c r="AJ32" s="37"/>
      <c r="AK32" s="38"/>
      <c r="AL32" s="38"/>
      <c r="AM32" s="39"/>
      <c r="AN32" s="37"/>
      <c r="AO32" s="38" t="s">
        <v>1114</v>
      </c>
      <c r="AP32" s="38"/>
      <c r="AQ32" s="39" t="s">
        <v>1114</v>
      </c>
      <c r="AR32" s="37"/>
      <c r="AS32" s="38" t="s">
        <v>1114</v>
      </c>
      <c r="AT32" s="38"/>
      <c r="AU32" s="39" t="s">
        <v>1114</v>
      </c>
      <c r="AV32" s="37"/>
      <c r="AW32" s="38" t="s">
        <v>1114</v>
      </c>
      <c r="AX32" s="38"/>
      <c r="AY32" s="39" t="s">
        <v>1114</v>
      </c>
      <c r="AZ32" s="37"/>
      <c r="BA32" s="38" t="s">
        <v>1114</v>
      </c>
      <c r="BB32" s="38"/>
      <c r="BC32" s="39" t="s">
        <v>1114</v>
      </c>
      <c r="BD32" s="37"/>
      <c r="BE32" s="38" t="s">
        <v>1114</v>
      </c>
      <c r="BF32" s="38"/>
      <c r="BG32" s="39"/>
      <c r="BH32" s="478"/>
      <c r="BM32" s="26" t="str">
        <f t="shared" si="11"/>
        <v/>
      </c>
      <c r="BN32" s="26" t="str">
        <f t="shared" si="11"/>
        <v/>
      </c>
      <c r="BO32" s="26" t="str">
        <f t="shared" si="11"/>
        <v/>
      </c>
      <c r="BP32" s="26" t="str">
        <f t="shared" si="11"/>
        <v/>
      </c>
      <c r="BQ32" s="26" t="str">
        <f t="shared" si="11"/>
        <v/>
      </c>
      <c r="BR32" s="26" t="str">
        <f t="shared" si="11"/>
        <v/>
      </c>
      <c r="BS32" s="26" t="str">
        <f t="shared" si="11"/>
        <v/>
      </c>
      <c r="BT32" s="26" t="str">
        <f t="shared" si="11"/>
        <v/>
      </c>
      <c r="BU32" s="26" t="str">
        <f t="shared" si="11"/>
        <v/>
      </c>
      <c r="BV32" s="26" t="str">
        <f t="shared" si="11"/>
        <v/>
      </c>
      <c r="BW32" s="26" t="str">
        <f t="shared" si="11"/>
        <v/>
      </c>
      <c r="BX32" s="26" t="str">
        <f t="shared" si="11"/>
        <v/>
      </c>
      <c r="BY32" s="26" t="str">
        <f t="shared" si="11"/>
        <v/>
      </c>
      <c r="BZ32" s="26" t="str">
        <f t="shared" si="11"/>
        <v/>
      </c>
      <c r="CA32" s="26" t="str">
        <f t="shared" si="11"/>
        <v/>
      </c>
      <c r="CB32" s="26" t="str">
        <f t="shared" si="8"/>
        <v/>
      </c>
      <c r="CC32" s="26" t="str">
        <f t="shared" si="8"/>
        <v/>
      </c>
      <c r="CD32" s="26" t="str">
        <f t="shared" si="8"/>
        <v/>
      </c>
      <c r="CE32" s="26" t="str">
        <f t="shared" si="8"/>
        <v/>
      </c>
      <c r="CF32" s="26" t="str">
        <f t="shared" si="8"/>
        <v/>
      </c>
      <c r="CG32" s="26" t="str">
        <f t="shared" si="8"/>
        <v/>
      </c>
      <c r="CH32" s="26" t="str">
        <f t="shared" si="8"/>
        <v/>
      </c>
      <c r="CI32" s="26" t="str">
        <f t="shared" si="8"/>
        <v/>
      </c>
      <c r="CJ32" s="26" t="str">
        <f t="shared" si="8"/>
        <v/>
      </c>
      <c r="CK32" s="26" t="str">
        <f t="shared" si="8"/>
        <v/>
      </c>
      <c r="CL32" s="26" t="str">
        <f t="shared" si="8"/>
        <v/>
      </c>
      <c r="CM32" s="26" t="str">
        <f t="shared" si="8"/>
        <v/>
      </c>
      <c r="CN32" s="26" t="str">
        <f t="shared" si="8"/>
        <v/>
      </c>
      <c r="CO32" s="26" t="str">
        <f t="shared" si="8"/>
        <v/>
      </c>
      <c r="CP32" s="26">
        <f t="shared" si="8"/>
        <v>5</v>
      </c>
      <c r="CQ32" s="26" t="str">
        <f t="shared" si="8"/>
        <v/>
      </c>
      <c r="CR32" s="26">
        <f t="shared" si="9"/>
        <v>5</v>
      </c>
      <c r="CS32" s="26" t="str">
        <f t="shared" si="9"/>
        <v/>
      </c>
      <c r="CT32" s="26">
        <f t="shared" si="9"/>
        <v>5</v>
      </c>
      <c r="CU32" s="26" t="str">
        <f t="shared" si="9"/>
        <v/>
      </c>
      <c r="CV32" s="26">
        <f t="shared" si="9"/>
        <v>5</v>
      </c>
      <c r="CW32" s="26" t="str">
        <f t="shared" si="9"/>
        <v/>
      </c>
      <c r="CX32" s="26">
        <f t="shared" si="9"/>
        <v>5</v>
      </c>
      <c r="CY32" s="26" t="str">
        <f t="shared" si="9"/>
        <v/>
      </c>
      <c r="CZ32" s="26">
        <f t="shared" si="9"/>
        <v>5</v>
      </c>
      <c r="DA32" s="26" t="str">
        <f t="shared" si="9"/>
        <v/>
      </c>
      <c r="DB32" s="26">
        <f t="shared" si="9"/>
        <v>5</v>
      </c>
      <c r="DC32" s="26" t="str">
        <f t="shared" si="9"/>
        <v/>
      </c>
      <c r="DD32" s="26">
        <f t="shared" si="9"/>
        <v>5</v>
      </c>
      <c r="DE32" s="26" t="str">
        <f t="shared" si="9"/>
        <v/>
      </c>
      <c r="DF32" s="26">
        <f t="shared" si="9"/>
        <v>5</v>
      </c>
      <c r="DG32" s="26" t="str">
        <f t="shared" si="9"/>
        <v/>
      </c>
      <c r="DH32" s="26" t="str">
        <f t="shared" si="10"/>
        <v/>
      </c>
      <c r="DI32" s="26">
        <f t="shared" si="3"/>
        <v>45</v>
      </c>
      <c r="DK32" s="26">
        <f t="shared" si="4"/>
        <v>30</v>
      </c>
      <c r="DL32" s="26">
        <f t="shared" si="5"/>
        <v>0.67</v>
      </c>
    </row>
    <row r="33" spans="1:116" x14ac:dyDescent="0.35">
      <c r="A33" s="438"/>
      <c r="B33" s="457"/>
      <c r="C33" s="457"/>
      <c r="D33" s="457"/>
      <c r="E33" s="458"/>
      <c r="F33" s="441"/>
      <c r="G33" s="442"/>
      <c r="H33" s="443"/>
      <c r="I33" s="441"/>
      <c r="J33" s="442"/>
      <c r="K33" s="442"/>
      <c r="L33" s="37"/>
      <c r="M33" s="38"/>
      <c r="N33" s="38"/>
      <c r="O33" s="39"/>
      <c r="P33" s="37"/>
      <c r="Q33" s="38"/>
      <c r="R33" s="38"/>
      <c r="S33" s="39"/>
      <c r="T33" s="37"/>
      <c r="U33" s="38"/>
      <c r="V33" s="38"/>
      <c r="W33" s="39"/>
      <c r="X33" s="37"/>
      <c r="Y33" s="38"/>
      <c r="Z33" s="38"/>
      <c r="AA33" s="39"/>
      <c r="AB33" s="37"/>
      <c r="AC33" s="38"/>
      <c r="AD33" s="38"/>
      <c r="AE33" s="39"/>
      <c r="AF33" s="37"/>
      <c r="AG33" s="38"/>
      <c r="AH33" s="38"/>
      <c r="AI33" s="39"/>
      <c r="AJ33" s="37"/>
      <c r="AK33" s="38"/>
      <c r="AL33" s="38"/>
      <c r="AM33" s="39"/>
      <c r="AN33" s="37"/>
      <c r="AO33" s="38"/>
      <c r="AP33" s="38"/>
      <c r="AQ33" s="39"/>
      <c r="AR33" s="37"/>
      <c r="AS33" s="38"/>
      <c r="AT33" s="38"/>
      <c r="AU33" s="39"/>
      <c r="AV33" s="37"/>
      <c r="AW33" s="38"/>
      <c r="AX33" s="38"/>
      <c r="AY33" s="39"/>
      <c r="AZ33" s="37"/>
      <c r="BA33" s="38"/>
      <c r="BB33" s="38"/>
      <c r="BC33" s="39"/>
      <c r="BD33" s="37"/>
      <c r="BE33" s="38"/>
      <c r="BF33" s="38"/>
      <c r="BG33" s="39"/>
      <c r="BH33" s="478"/>
      <c r="BM33" s="26" t="str">
        <f t="shared" si="11"/>
        <v/>
      </c>
      <c r="BN33" s="26" t="str">
        <f t="shared" si="11"/>
        <v/>
      </c>
      <c r="BO33" s="26" t="str">
        <f t="shared" si="11"/>
        <v/>
      </c>
      <c r="BP33" s="26" t="str">
        <f t="shared" si="11"/>
        <v/>
      </c>
      <c r="BQ33" s="26" t="str">
        <f t="shared" si="11"/>
        <v/>
      </c>
      <c r="BR33" s="26" t="str">
        <f t="shared" si="11"/>
        <v/>
      </c>
      <c r="BS33" s="26" t="str">
        <f t="shared" si="11"/>
        <v/>
      </c>
      <c r="BT33" s="26" t="str">
        <f t="shared" si="11"/>
        <v/>
      </c>
      <c r="BU33" s="26" t="str">
        <f t="shared" si="11"/>
        <v/>
      </c>
      <c r="BV33" s="26" t="str">
        <f t="shared" si="11"/>
        <v/>
      </c>
      <c r="BW33" s="26" t="str">
        <f t="shared" si="11"/>
        <v/>
      </c>
      <c r="BX33" s="26" t="str">
        <f t="shared" si="11"/>
        <v/>
      </c>
      <c r="BY33" s="26" t="str">
        <f t="shared" si="11"/>
        <v/>
      </c>
      <c r="BZ33" s="26" t="str">
        <f t="shared" si="11"/>
        <v/>
      </c>
      <c r="CA33" s="26" t="str">
        <f t="shared" si="11"/>
        <v/>
      </c>
      <c r="CB33" s="26" t="str">
        <f t="shared" si="8"/>
        <v/>
      </c>
      <c r="CC33" s="26" t="str">
        <f t="shared" si="8"/>
        <v/>
      </c>
      <c r="CD33" s="26" t="str">
        <f t="shared" si="8"/>
        <v/>
      </c>
      <c r="CE33" s="26" t="str">
        <f t="shared" si="8"/>
        <v/>
      </c>
      <c r="CF33" s="26" t="str">
        <f t="shared" si="8"/>
        <v/>
      </c>
      <c r="CG33" s="26" t="str">
        <f t="shared" si="8"/>
        <v/>
      </c>
      <c r="CH33" s="26" t="str">
        <f t="shared" si="8"/>
        <v/>
      </c>
      <c r="CI33" s="26" t="str">
        <f t="shared" si="8"/>
        <v/>
      </c>
      <c r="CJ33" s="26" t="str">
        <f t="shared" si="8"/>
        <v/>
      </c>
      <c r="CK33" s="26" t="str">
        <f t="shared" si="8"/>
        <v/>
      </c>
      <c r="CL33" s="26" t="str">
        <f t="shared" si="8"/>
        <v/>
      </c>
      <c r="CM33" s="26" t="str">
        <f t="shared" si="8"/>
        <v/>
      </c>
      <c r="CN33" s="26" t="str">
        <f t="shared" si="8"/>
        <v/>
      </c>
      <c r="CO33" s="26" t="str">
        <f t="shared" si="8"/>
        <v/>
      </c>
      <c r="CP33" s="26" t="str">
        <f t="shared" si="8"/>
        <v/>
      </c>
      <c r="CQ33" s="26" t="str">
        <f t="shared" si="8"/>
        <v/>
      </c>
      <c r="CR33" s="26" t="str">
        <f t="shared" si="9"/>
        <v/>
      </c>
      <c r="CS33" s="26" t="str">
        <f t="shared" si="9"/>
        <v/>
      </c>
      <c r="CT33" s="26" t="str">
        <f t="shared" si="9"/>
        <v/>
      </c>
      <c r="CU33" s="26" t="str">
        <f t="shared" si="9"/>
        <v/>
      </c>
      <c r="CV33" s="26" t="str">
        <f t="shared" si="9"/>
        <v/>
      </c>
      <c r="CW33" s="26" t="str">
        <f t="shared" si="9"/>
        <v/>
      </c>
      <c r="CX33" s="26" t="str">
        <f t="shared" si="9"/>
        <v/>
      </c>
      <c r="CY33" s="26" t="str">
        <f t="shared" si="9"/>
        <v/>
      </c>
      <c r="CZ33" s="26" t="str">
        <f t="shared" si="9"/>
        <v/>
      </c>
      <c r="DA33" s="26" t="str">
        <f t="shared" si="9"/>
        <v/>
      </c>
      <c r="DB33" s="26" t="str">
        <f t="shared" si="9"/>
        <v/>
      </c>
      <c r="DC33" s="26" t="str">
        <f t="shared" si="9"/>
        <v/>
      </c>
      <c r="DD33" s="26" t="str">
        <f t="shared" si="9"/>
        <v/>
      </c>
      <c r="DE33" s="26" t="str">
        <f t="shared" si="9"/>
        <v/>
      </c>
      <c r="DF33" s="26" t="str">
        <f t="shared" si="9"/>
        <v/>
      </c>
      <c r="DG33" s="26" t="str">
        <f t="shared" si="9"/>
        <v/>
      </c>
      <c r="DH33" s="26" t="str">
        <f t="shared" si="10"/>
        <v/>
      </c>
      <c r="DI33" s="26">
        <f t="shared" si="3"/>
        <v>0</v>
      </c>
      <c r="DK33" s="26" t="e">
        <f t="shared" si="4"/>
        <v>#DIV/0!</v>
      </c>
      <c r="DL33" s="26" t="e">
        <f t="shared" si="5"/>
        <v>#DIV/0!</v>
      </c>
    </row>
    <row r="34" spans="1:116" ht="14.6" x14ac:dyDescent="0.4">
      <c r="A34" s="451" t="s">
        <v>678</v>
      </c>
      <c r="B34" s="452"/>
      <c r="C34" s="452"/>
      <c r="D34" s="452"/>
      <c r="E34" s="453"/>
      <c r="F34" s="441">
        <v>8700</v>
      </c>
      <c r="G34" s="442"/>
      <c r="H34" s="443"/>
      <c r="I34" s="441">
        <v>1000</v>
      </c>
      <c r="J34" s="442"/>
      <c r="K34" s="442"/>
      <c r="L34" s="37" t="s">
        <v>1114</v>
      </c>
      <c r="M34" s="38"/>
      <c r="N34" s="38"/>
      <c r="O34" s="39"/>
      <c r="P34" s="37"/>
      <c r="Q34" s="38"/>
      <c r="R34" s="38"/>
      <c r="S34" s="39"/>
      <c r="T34" s="37"/>
      <c r="U34" s="38"/>
      <c r="V34" s="38"/>
      <c r="W34" s="39"/>
      <c r="X34" s="37"/>
      <c r="Y34" s="38"/>
      <c r="Z34" s="38"/>
      <c r="AA34" s="39"/>
      <c r="AB34" s="37"/>
      <c r="AC34" s="38"/>
      <c r="AD34" s="38"/>
      <c r="AE34" s="39"/>
      <c r="AF34" s="37"/>
      <c r="AG34" s="38"/>
      <c r="AH34" s="38"/>
      <c r="AI34" s="39"/>
      <c r="AJ34" s="37"/>
      <c r="AK34" s="38"/>
      <c r="AL34" s="38"/>
      <c r="AM34" s="39"/>
      <c r="AN34" s="37"/>
      <c r="AO34" s="38"/>
      <c r="AP34" s="38"/>
      <c r="AQ34" s="39"/>
      <c r="AR34" s="37"/>
      <c r="AS34" s="38"/>
      <c r="AT34" s="38"/>
      <c r="AU34" s="39"/>
      <c r="AV34" s="37"/>
      <c r="AW34" s="38"/>
      <c r="AX34" s="38"/>
      <c r="AY34" s="39"/>
      <c r="AZ34" s="37"/>
      <c r="BA34" s="38"/>
      <c r="BB34" s="38"/>
      <c r="BC34" s="39"/>
      <c r="BD34" s="37"/>
      <c r="BE34" s="38"/>
      <c r="BF34" s="38"/>
      <c r="BG34" s="39" t="s">
        <v>1114</v>
      </c>
      <c r="BH34" s="478"/>
      <c r="BM34" s="26">
        <f t="shared" si="11"/>
        <v>5</v>
      </c>
      <c r="BN34" s="26" t="str">
        <f t="shared" si="11"/>
        <v/>
      </c>
      <c r="BO34" s="26" t="str">
        <f t="shared" si="11"/>
        <v/>
      </c>
      <c r="BP34" s="26" t="str">
        <f t="shared" si="11"/>
        <v/>
      </c>
      <c r="BQ34" s="26" t="str">
        <f t="shared" si="11"/>
        <v/>
      </c>
      <c r="BR34" s="26" t="str">
        <f t="shared" si="11"/>
        <v/>
      </c>
      <c r="BS34" s="26" t="str">
        <f t="shared" si="11"/>
        <v/>
      </c>
      <c r="BT34" s="26" t="str">
        <f t="shared" si="11"/>
        <v/>
      </c>
      <c r="BU34" s="26" t="str">
        <f t="shared" si="11"/>
        <v/>
      </c>
      <c r="BV34" s="26" t="str">
        <f t="shared" si="11"/>
        <v/>
      </c>
      <c r="BW34" s="26" t="str">
        <f t="shared" si="11"/>
        <v/>
      </c>
      <c r="BX34" s="26" t="str">
        <f t="shared" si="11"/>
        <v/>
      </c>
      <c r="BY34" s="26" t="str">
        <f t="shared" si="11"/>
        <v/>
      </c>
      <c r="BZ34" s="26" t="str">
        <f t="shared" si="11"/>
        <v/>
      </c>
      <c r="CA34" s="26" t="str">
        <f t="shared" si="11"/>
        <v/>
      </c>
      <c r="CB34" s="26" t="str">
        <f t="shared" si="8"/>
        <v/>
      </c>
      <c r="CC34" s="26" t="str">
        <f t="shared" si="8"/>
        <v/>
      </c>
      <c r="CD34" s="26" t="str">
        <f t="shared" si="8"/>
        <v/>
      </c>
      <c r="CE34" s="26" t="str">
        <f t="shared" si="8"/>
        <v/>
      </c>
      <c r="CF34" s="26" t="str">
        <f t="shared" si="8"/>
        <v/>
      </c>
      <c r="CG34" s="26" t="str">
        <f t="shared" si="8"/>
        <v/>
      </c>
      <c r="CH34" s="26" t="str">
        <f t="shared" si="8"/>
        <v/>
      </c>
      <c r="CI34" s="26" t="str">
        <f t="shared" si="8"/>
        <v/>
      </c>
      <c r="CJ34" s="26" t="str">
        <f t="shared" si="8"/>
        <v/>
      </c>
      <c r="CK34" s="26" t="str">
        <f t="shared" si="8"/>
        <v/>
      </c>
      <c r="CL34" s="26" t="str">
        <f t="shared" si="8"/>
        <v/>
      </c>
      <c r="CM34" s="26" t="str">
        <f t="shared" si="8"/>
        <v/>
      </c>
      <c r="CN34" s="26" t="str">
        <f t="shared" si="8"/>
        <v/>
      </c>
      <c r="CO34" s="26" t="str">
        <f t="shared" si="8"/>
        <v/>
      </c>
      <c r="CP34" s="26" t="str">
        <f t="shared" si="8"/>
        <v/>
      </c>
      <c r="CQ34" s="26" t="str">
        <f t="shared" si="8"/>
        <v/>
      </c>
      <c r="CR34" s="26" t="str">
        <f t="shared" si="9"/>
        <v/>
      </c>
      <c r="CS34" s="26" t="str">
        <f t="shared" si="9"/>
        <v/>
      </c>
      <c r="CT34" s="26" t="str">
        <f t="shared" si="9"/>
        <v/>
      </c>
      <c r="CU34" s="26" t="str">
        <f t="shared" si="9"/>
        <v/>
      </c>
      <c r="CV34" s="26" t="str">
        <f t="shared" si="9"/>
        <v/>
      </c>
      <c r="CW34" s="26" t="str">
        <f t="shared" si="9"/>
        <v/>
      </c>
      <c r="CX34" s="26" t="str">
        <f t="shared" si="9"/>
        <v/>
      </c>
      <c r="CY34" s="26" t="str">
        <f t="shared" si="9"/>
        <v/>
      </c>
      <c r="CZ34" s="26" t="str">
        <f t="shared" si="9"/>
        <v/>
      </c>
      <c r="DA34" s="26" t="str">
        <f t="shared" si="9"/>
        <v/>
      </c>
      <c r="DB34" s="26" t="str">
        <f t="shared" si="9"/>
        <v/>
      </c>
      <c r="DC34" s="26" t="str">
        <f t="shared" si="9"/>
        <v/>
      </c>
      <c r="DD34" s="26" t="str">
        <f t="shared" si="9"/>
        <v/>
      </c>
      <c r="DE34" s="26" t="str">
        <f t="shared" si="9"/>
        <v/>
      </c>
      <c r="DF34" s="26" t="str">
        <f t="shared" si="9"/>
        <v/>
      </c>
      <c r="DG34" s="26" t="str">
        <f t="shared" si="9"/>
        <v/>
      </c>
      <c r="DH34" s="26">
        <f t="shared" si="10"/>
        <v>5</v>
      </c>
      <c r="DI34" s="26">
        <f t="shared" si="3"/>
        <v>10</v>
      </c>
      <c r="DK34" s="26">
        <f t="shared" si="4"/>
        <v>8.6999999999999993</v>
      </c>
      <c r="DL34" s="26">
        <f t="shared" si="5"/>
        <v>0.87</v>
      </c>
    </row>
    <row r="35" spans="1:116" ht="14.6" x14ac:dyDescent="0.4">
      <c r="A35" s="451" t="s">
        <v>679</v>
      </c>
      <c r="B35" s="452"/>
      <c r="C35" s="452"/>
      <c r="D35" s="452"/>
      <c r="E35" s="453"/>
      <c r="F35" s="441">
        <v>1200</v>
      </c>
      <c r="G35" s="442"/>
      <c r="H35" s="443"/>
      <c r="I35" s="441">
        <v>400</v>
      </c>
      <c r="J35" s="442"/>
      <c r="K35" s="442"/>
      <c r="L35" s="37"/>
      <c r="M35" s="38"/>
      <c r="N35" s="38"/>
      <c r="O35" s="39"/>
      <c r="P35" s="37"/>
      <c r="Q35" s="38"/>
      <c r="R35" s="38"/>
      <c r="S35" s="39"/>
      <c r="T35" s="37" t="s">
        <v>1114</v>
      </c>
      <c r="U35" s="38" t="s">
        <v>1114</v>
      </c>
      <c r="V35" s="38"/>
      <c r="W35" s="39"/>
      <c r="X35" s="37"/>
      <c r="Y35" s="38"/>
      <c r="Z35" s="38"/>
      <c r="AA35" s="39"/>
      <c r="AB35" s="37"/>
      <c r="AC35" s="38"/>
      <c r="AD35" s="38"/>
      <c r="AE35" s="39"/>
      <c r="AF35" s="37"/>
      <c r="AG35" s="38"/>
      <c r="AH35" s="38"/>
      <c r="AI35" s="39"/>
      <c r="AJ35" s="37"/>
      <c r="AK35" s="38"/>
      <c r="AL35" s="38"/>
      <c r="AM35" s="39"/>
      <c r="AN35" s="37"/>
      <c r="AO35" s="38"/>
      <c r="AP35" s="38"/>
      <c r="AQ35" s="39"/>
      <c r="AR35" s="37"/>
      <c r="AS35" s="38"/>
      <c r="AT35" s="38"/>
      <c r="AU35" s="39"/>
      <c r="AV35" s="37"/>
      <c r="AW35" s="38"/>
      <c r="AX35" s="38"/>
      <c r="AY35" s="39"/>
      <c r="AZ35" s="37"/>
      <c r="BA35" s="38"/>
      <c r="BB35" s="38"/>
      <c r="BC35" s="39"/>
      <c r="BD35" s="37"/>
      <c r="BE35" s="38"/>
      <c r="BF35" s="38"/>
      <c r="BG35" s="39"/>
      <c r="BH35" s="478"/>
      <c r="BM35" s="26" t="str">
        <f t="shared" si="11"/>
        <v/>
      </c>
      <c r="BN35" s="26" t="str">
        <f t="shared" si="11"/>
        <v/>
      </c>
      <c r="BO35" s="26" t="str">
        <f t="shared" si="11"/>
        <v/>
      </c>
      <c r="BP35" s="26" t="str">
        <f t="shared" si="11"/>
        <v/>
      </c>
      <c r="BQ35" s="26" t="str">
        <f t="shared" si="11"/>
        <v/>
      </c>
      <c r="BR35" s="26" t="str">
        <f t="shared" si="11"/>
        <v/>
      </c>
      <c r="BS35" s="26" t="str">
        <f t="shared" si="11"/>
        <v/>
      </c>
      <c r="BT35" s="26" t="str">
        <f t="shared" si="11"/>
        <v/>
      </c>
      <c r="BU35" s="26">
        <f t="shared" si="11"/>
        <v>5</v>
      </c>
      <c r="BV35" s="26">
        <f t="shared" si="11"/>
        <v>5</v>
      </c>
      <c r="BW35" s="26" t="str">
        <f t="shared" si="11"/>
        <v/>
      </c>
      <c r="BX35" s="26" t="str">
        <f t="shared" si="11"/>
        <v/>
      </c>
      <c r="BY35" s="26" t="str">
        <f t="shared" si="11"/>
        <v/>
      </c>
      <c r="BZ35" s="26" t="str">
        <f t="shared" si="11"/>
        <v/>
      </c>
      <c r="CA35" s="26" t="str">
        <f t="shared" si="11"/>
        <v/>
      </c>
      <c r="CB35" s="26" t="str">
        <f t="shared" si="8"/>
        <v/>
      </c>
      <c r="CC35" s="26" t="str">
        <f t="shared" si="8"/>
        <v/>
      </c>
      <c r="CD35" s="26" t="str">
        <f t="shared" si="8"/>
        <v/>
      </c>
      <c r="CE35" s="26" t="str">
        <f t="shared" si="8"/>
        <v/>
      </c>
      <c r="CF35" s="26" t="str">
        <f t="shared" si="8"/>
        <v/>
      </c>
      <c r="CG35" s="26" t="str">
        <f t="shared" si="8"/>
        <v/>
      </c>
      <c r="CH35" s="26" t="str">
        <f t="shared" si="8"/>
        <v/>
      </c>
      <c r="CI35" s="26" t="str">
        <f t="shared" si="8"/>
        <v/>
      </c>
      <c r="CJ35" s="26" t="str">
        <f t="shared" si="8"/>
        <v/>
      </c>
      <c r="CK35" s="26" t="str">
        <f t="shared" si="8"/>
        <v/>
      </c>
      <c r="CL35" s="26" t="str">
        <f t="shared" si="8"/>
        <v/>
      </c>
      <c r="CM35" s="26" t="str">
        <f t="shared" si="8"/>
        <v/>
      </c>
      <c r="CN35" s="26" t="str">
        <f t="shared" si="8"/>
        <v/>
      </c>
      <c r="CO35" s="26" t="str">
        <f t="shared" si="8"/>
        <v/>
      </c>
      <c r="CP35" s="26" t="str">
        <f t="shared" si="8"/>
        <v/>
      </c>
      <c r="CQ35" s="26" t="str">
        <f t="shared" si="8"/>
        <v/>
      </c>
      <c r="CR35" s="26" t="str">
        <f t="shared" si="9"/>
        <v/>
      </c>
      <c r="CS35" s="26" t="str">
        <f t="shared" si="9"/>
        <v/>
      </c>
      <c r="CT35" s="26" t="str">
        <f t="shared" si="9"/>
        <v/>
      </c>
      <c r="CU35" s="26" t="str">
        <f t="shared" si="9"/>
        <v/>
      </c>
      <c r="CV35" s="26" t="str">
        <f t="shared" si="9"/>
        <v/>
      </c>
      <c r="CW35" s="26" t="str">
        <f t="shared" si="9"/>
        <v/>
      </c>
      <c r="CX35" s="26" t="str">
        <f t="shared" si="9"/>
        <v/>
      </c>
      <c r="CY35" s="26" t="str">
        <f t="shared" si="9"/>
        <v/>
      </c>
      <c r="CZ35" s="26" t="str">
        <f t="shared" si="9"/>
        <v/>
      </c>
      <c r="DA35" s="26" t="str">
        <f t="shared" si="9"/>
        <v/>
      </c>
      <c r="DB35" s="26" t="str">
        <f t="shared" si="9"/>
        <v/>
      </c>
      <c r="DC35" s="26" t="str">
        <f t="shared" si="9"/>
        <v/>
      </c>
      <c r="DD35" s="26" t="str">
        <f t="shared" si="9"/>
        <v/>
      </c>
      <c r="DE35" s="26" t="str">
        <f t="shared" si="9"/>
        <v/>
      </c>
      <c r="DF35" s="26" t="str">
        <f t="shared" si="9"/>
        <v/>
      </c>
      <c r="DG35" s="26" t="str">
        <f t="shared" si="9"/>
        <v/>
      </c>
      <c r="DH35" s="26" t="str">
        <f t="shared" si="10"/>
        <v/>
      </c>
      <c r="DI35" s="26">
        <f t="shared" si="3"/>
        <v>10</v>
      </c>
      <c r="DK35" s="26">
        <f t="shared" si="4"/>
        <v>3</v>
      </c>
      <c r="DL35" s="26">
        <f t="shared" si="5"/>
        <v>0.3</v>
      </c>
    </row>
    <row r="36" spans="1:116" ht="14.6" x14ac:dyDescent="0.4">
      <c r="A36" s="451" t="s">
        <v>701</v>
      </c>
      <c r="B36" s="452"/>
      <c r="C36" s="452"/>
      <c r="D36" s="452"/>
      <c r="E36" s="453"/>
      <c r="F36" s="441">
        <v>8700</v>
      </c>
      <c r="G36" s="442"/>
      <c r="H36" s="443"/>
      <c r="I36" s="441">
        <v>150</v>
      </c>
      <c r="J36" s="442"/>
      <c r="K36" s="442"/>
      <c r="L36" s="37"/>
      <c r="M36" s="38"/>
      <c r="N36" s="38"/>
      <c r="O36" s="39"/>
      <c r="P36" s="37" t="s">
        <v>1114</v>
      </c>
      <c r="Q36" s="38" t="s">
        <v>1114</v>
      </c>
      <c r="R36" s="38" t="s">
        <v>1114</v>
      </c>
      <c r="S36" s="39" t="s">
        <v>1114</v>
      </c>
      <c r="T36" s="37" t="s">
        <v>1114</v>
      </c>
      <c r="U36" s="38" t="s">
        <v>1114</v>
      </c>
      <c r="V36" s="38" t="s">
        <v>1114</v>
      </c>
      <c r="W36" s="39" t="s">
        <v>1114</v>
      </c>
      <c r="X36" s="37" t="s">
        <v>1114</v>
      </c>
      <c r="Y36" s="38" t="s">
        <v>1114</v>
      </c>
      <c r="Z36" s="38" t="s">
        <v>1114</v>
      </c>
      <c r="AA36" s="39" t="s">
        <v>1114</v>
      </c>
      <c r="AB36" s="37" t="s">
        <v>1114</v>
      </c>
      <c r="AC36" s="38" t="s">
        <v>1114</v>
      </c>
      <c r="AD36" s="38" t="s">
        <v>1114</v>
      </c>
      <c r="AE36" s="39" t="s">
        <v>1114</v>
      </c>
      <c r="AF36" s="37"/>
      <c r="AG36" s="38"/>
      <c r="AH36" s="38"/>
      <c r="AI36" s="39"/>
      <c r="AJ36" s="37"/>
      <c r="AK36" s="38"/>
      <c r="AL36" s="38"/>
      <c r="AM36" s="39"/>
      <c r="AN36" s="37"/>
      <c r="AO36" s="38"/>
      <c r="AP36" s="38"/>
      <c r="AQ36" s="39"/>
      <c r="AR36" s="37"/>
      <c r="AS36" s="38"/>
      <c r="AT36" s="38"/>
      <c r="AU36" s="39"/>
      <c r="AV36" s="37"/>
      <c r="AW36" s="38"/>
      <c r="AX36" s="38"/>
      <c r="AY36" s="39"/>
      <c r="AZ36" s="37"/>
      <c r="BA36" s="38"/>
      <c r="BB36" s="38"/>
      <c r="BC36" s="39"/>
      <c r="BD36" s="37"/>
      <c r="BE36" s="38"/>
      <c r="BF36" s="38"/>
      <c r="BG36" s="39"/>
      <c r="BH36" s="478"/>
      <c r="BM36" s="26" t="str">
        <f t="shared" si="11"/>
        <v/>
      </c>
      <c r="BN36" s="26" t="str">
        <f t="shared" si="11"/>
        <v/>
      </c>
      <c r="BO36" s="26" t="str">
        <f t="shared" si="11"/>
        <v/>
      </c>
      <c r="BP36" s="26" t="str">
        <f t="shared" si="11"/>
        <v/>
      </c>
      <c r="BQ36" s="26">
        <f t="shared" si="11"/>
        <v>5</v>
      </c>
      <c r="BR36" s="26">
        <f t="shared" si="11"/>
        <v>5</v>
      </c>
      <c r="BS36" s="26">
        <f t="shared" si="11"/>
        <v>5</v>
      </c>
      <c r="BT36" s="26">
        <f t="shared" si="11"/>
        <v>5</v>
      </c>
      <c r="BU36" s="26">
        <f t="shared" si="11"/>
        <v>5</v>
      </c>
      <c r="BV36" s="26">
        <f t="shared" si="11"/>
        <v>5</v>
      </c>
      <c r="BW36" s="26">
        <f t="shared" si="11"/>
        <v>5</v>
      </c>
      <c r="BX36" s="26">
        <f t="shared" si="11"/>
        <v>5</v>
      </c>
      <c r="BY36" s="26">
        <f t="shared" si="11"/>
        <v>5</v>
      </c>
      <c r="BZ36" s="26">
        <f t="shared" si="11"/>
        <v>5</v>
      </c>
      <c r="CA36" s="26">
        <f t="shared" si="11"/>
        <v>5</v>
      </c>
      <c r="CB36" s="26">
        <f t="shared" si="8"/>
        <v>5</v>
      </c>
      <c r="CC36" s="26">
        <f t="shared" si="8"/>
        <v>5</v>
      </c>
      <c r="CD36" s="26">
        <f t="shared" si="8"/>
        <v>5</v>
      </c>
      <c r="CE36" s="26">
        <f t="shared" si="8"/>
        <v>5</v>
      </c>
      <c r="CF36" s="26">
        <f t="shared" si="8"/>
        <v>5</v>
      </c>
      <c r="CG36" s="26" t="str">
        <f t="shared" si="8"/>
        <v/>
      </c>
      <c r="CH36" s="26" t="str">
        <f t="shared" si="8"/>
        <v/>
      </c>
      <c r="CI36" s="26" t="str">
        <f t="shared" si="8"/>
        <v/>
      </c>
      <c r="CJ36" s="26" t="str">
        <f t="shared" si="8"/>
        <v/>
      </c>
      <c r="CK36" s="26" t="str">
        <f t="shared" si="8"/>
        <v/>
      </c>
      <c r="CL36" s="26" t="str">
        <f t="shared" si="8"/>
        <v/>
      </c>
      <c r="CM36" s="26" t="str">
        <f t="shared" si="8"/>
        <v/>
      </c>
      <c r="CN36" s="26" t="str">
        <f t="shared" si="8"/>
        <v/>
      </c>
      <c r="CO36" s="26" t="str">
        <f t="shared" si="8"/>
        <v/>
      </c>
      <c r="CP36" s="26" t="str">
        <f t="shared" si="8"/>
        <v/>
      </c>
      <c r="CQ36" s="26" t="str">
        <f t="shared" si="8"/>
        <v/>
      </c>
      <c r="CR36" s="26" t="str">
        <f t="shared" si="9"/>
        <v/>
      </c>
      <c r="CS36" s="26" t="str">
        <f t="shared" si="9"/>
        <v/>
      </c>
      <c r="CT36" s="26" t="str">
        <f t="shared" si="9"/>
        <v/>
      </c>
      <c r="CU36" s="26" t="str">
        <f t="shared" si="9"/>
        <v/>
      </c>
      <c r="CV36" s="26" t="str">
        <f t="shared" si="9"/>
        <v/>
      </c>
      <c r="CW36" s="26" t="str">
        <f t="shared" si="9"/>
        <v/>
      </c>
      <c r="CX36" s="26" t="str">
        <f t="shared" si="9"/>
        <v/>
      </c>
      <c r="CY36" s="26" t="str">
        <f t="shared" si="9"/>
        <v/>
      </c>
      <c r="CZ36" s="26" t="str">
        <f t="shared" si="9"/>
        <v/>
      </c>
      <c r="DA36" s="26" t="str">
        <f t="shared" si="9"/>
        <v/>
      </c>
      <c r="DB36" s="26" t="str">
        <f t="shared" si="9"/>
        <v/>
      </c>
      <c r="DC36" s="26" t="str">
        <f t="shared" si="9"/>
        <v/>
      </c>
      <c r="DD36" s="26" t="str">
        <f t="shared" si="9"/>
        <v/>
      </c>
      <c r="DE36" s="26" t="str">
        <f t="shared" si="9"/>
        <v/>
      </c>
      <c r="DF36" s="26" t="str">
        <f t="shared" si="9"/>
        <v/>
      </c>
      <c r="DG36" s="26" t="str">
        <f t="shared" si="9"/>
        <v/>
      </c>
      <c r="DH36" s="26" t="str">
        <f t="shared" si="10"/>
        <v/>
      </c>
      <c r="DI36" s="26">
        <f t="shared" si="3"/>
        <v>80</v>
      </c>
      <c r="DK36" s="26">
        <f t="shared" si="4"/>
        <v>58</v>
      </c>
      <c r="DL36" s="26">
        <f t="shared" si="5"/>
        <v>0.73</v>
      </c>
    </row>
    <row r="37" spans="1:116" ht="14.6" x14ac:dyDescent="0.4">
      <c r="A37" s="451" t="s">
        <v>680</v>
      </c>
      <c r="B37" s="452"/>
      <c r="C37" s="452"/>
      <c r="D37" s="452"/>
      <c r="E37" s="453"/>
      <c r="F37" s="441">
        <v>150</v>
      </c>
      <c r="G37" s="442"/>
      <c r="H37" s="443"/>
      <c r="I37" s="441">
        <v>50</v>
      </c>
      <c r="J37" s="442"/>
      <c r="K37" s="442"/>
      <c r="L37" s="37" t="s">
        <v>1114</v>
      </c>
      <c r="M37" s="38"/>
      <c r="N37" s="38"/>
      <c r="O37" s="39"/>
      <c r="P37" s="37" t="s">
        <v>1114</v>
      </c>
      <c r="Q37" s="38"/>
      <c r="R37" s="38"/>
      <c r="S37" s="39"/>
      <c r="T37" s="37" t="s">
        <v>1114</v>
      </c>
      <c r="U37" s="38"/>
      <c r="V37" s="38"/>
      <c r="W37" s="39"/>
      <c r="X37" s="37" t="s">
        <v>1114</v>
      </c>
      <c r="Y37" s="38"/>
      <c r="Z37" s="38"/>
      <c r="AA37" s="39"/>
      <c r="AB37" s="37" t="s">
        <v>1114</v>
      </c>
      <c r="AC37" s="38"/>
      <c r="AD37" s="38"/>
      <c r="AE37" s="39"/>
      <c r="AF37" s="37" t="s">
        <v>1114</v>
      </c>
      <c r="AG37" s="38"/>
      <c r="AH37" s="38"/>
      <c r="AI37" s="39"/>
      <c r="AJ37" s="37" t="s">
        <v>1114</v>
      </c>
      <c r="AK37" s="38"/>
      <c r="AL37" s="38"/>
      <c r="AM37" s="39"/>
      <c r="AN37" s="37" t="s">
        <v>1114</v>
      </c>
      <c r="AO37" s="38"/>
      <c r="AP37" s="38"/>
      <c r="AQ37" s="39"/>
      <c r="AR37" s="37" t="s">
        <v>1114</v>
      </c>
      <c r="AS37" s="38"/>
      <c r="AT37" s="38"/>
      <c r="AU37" s="39"/>
      <c r="AV37" s="37" t="s">
        <v>1114</v>
      </c>
      <c r="AW37" s="38"/>
      <c r="AX37" s="38"/>
      <c r="AY37" s="39"/>
      <c r="AZ37" s="37" t="s">
        <v>1114</v>
      </c>
      <c r="BA37" s="38"/>
      <c r="BB37" s="38"/>
      <c r="BC37" s="39"/>
      <c r="BD37" s="37" t="s">
        <v>1114</v>
      </c>
      <c r="BE37" s="38"/>
      <c r="BF37" s="38"/>
      <c r="BG37" s="39"/>
      <c r="BH37" s="478"/>
      <c r="BM37" s="26">
        <f t="shared" si="11"/>
        <v>5</v>
      </c>
      <c r="BN37" s="26" t="str">
        <f t="shared" si="11"/>
        <v/>
      </c>
      <c r="BO37" s="26" t="str">
        <f t="shared" si="11"/>
        <v/>
      </c>
      <c r="BP37" s="26" t="str">
        <f t="shared" si="11"/>
        <v/>
      </c>
      <c r="BQ37" s="26">
        <f t="shared" si="11"/>
        <v>5</v>
      </c>
      <c r="BR37" s="26" t="str">
        <f t="shared" si="11"/>
        <v/>
      </c>
      <c r="BS37" s="26" t="str">
        <f t="shared" si="11"/>
        <v/>
      </c>
      <c r="BT37" s="26" t="str">
        <f t="shared" si="11"/>
        <v/>
      </c>
      <c r="BU37" s="26">
        <f t="shared" si="11"/>
        <v>5</v>
      </c>
      <c r="BV37" s="26" t="str">
        <f t="shared" si="11"/>
        <v/>
      </c>
      <c r="BW37" s="26" t="str">
        <f t="shared" si="11"/>
        <v/>
      </c>
      <c r="BX37" s="26" t="str">
        <f t="shared" si="11"/>
        <v/>
      </c>
      <c r="BY37" s="26">
        <f t="shared" si="11"/>
        <v>5</v>
      </c>
      <c r="BZ37" s="26" t="str">
        <f t="shared" si="11"/>
        <v/>
      </c>
      <c r="CA37" s="26" t="str">
        <f t="shared" si="11"/>
        <v/>
      </c>
      <c r="CB37" s="26" t="str">
        <f t="shared" si="8"/>
        <v/>
      </c>
      <c r="CC37" s="26">
        <f t="shared" si="8"/>
        <v>5</v>
      </c>
      <c r="CD37" s="26" t="str">
        <f t="shared" si="8"/>
        <v/>
      </c>
      <c r="CE37" s="26" t="str">
        <f t="shared" si="8"/>
        <v/>
      </c>
      <c r="CF37" s="26" t="str">
        <f t="shared" si="8"/>
        <v/>
      </c>
      <c r="CG37" s="26">
        <f t="shared" si="8"/>
        <v>5</v>
      </c>
      <c r="CH37" s="26" t="str">
        <f t="shared" si="8"/>
        <v/>
      </c>
      <c r="CI37" s="26" t="str">
        <f t="shared" si="8"/>
        <v/>
      </c>
      <c r="CJ37" s="26" t="str">
        <f t="shared" si="8"/>
        <v/>
      </c>
      <c r="CK37" s="26">
        <f t="shared" si="8"/>
        <v>5</v>
      </c>
      <c r="CL37" s="26" t="str">
        <f t="shared" si="8"/>
        <v/>
      </c>
      <c r="CM37" s="26" t="str">
        <f t="shared" si="8"/>
        <v/>
      </c>
      <c r="CN37" s="26" t="str">
        <f t="shared" si="8"/>
        <v/>
      </c>
      <c r="CO37" s="26">
        <f t="shared" si="8"/>
        <v>5</v>
      </c>
      <c r="CP37" s="26" t="str">
        <f t="shared" si="8"/>
        <v/>
      </c>
      <c r="CQ37" s="26" t="str">
        <f t="shared" si="8"/>
        <v/>
      </c>
      <c r="CR37" s="26" t="str">
        <f t="shared" si="9"/>
        <v/>
      </c>
      <c r="CS37" s="26">
        <f t="shared" si="9"/>
        <v>5</v>
      </c>
      <c r="CT37" s="26" t="str">
        <f t="shared" si="9"/>
        <v/>
      </c>
      <c r="CU37" s="26" t="str">
        <f t="shared" si="9"/>
        <v/>
      </c>
      <c r="CV37" s="26" t="str">
        <f t="shared" si="9"/>
        <v/>
      </c>
      <c r="CW37" s="26">
        <f t="shared" si="9"/>
        <v>5</v>
      </c>
      <c r="CX37" s="26" t="str">
        <f t="shared" si="9"/>
        <v/>
      </c>
      <c r="CY37" s="26" t="str">
        <f t="shared" si="9"/>
        <v/>
      </c>
      <c r="CZ37" s="26" t="str">
        <f t="shared" si="9"/>
        <v/>
      </c>
      <c r="DA37" s="26">
        <f t="shared" si="9"/>
        <v>5</v>
      </c>
      <c r="DB37" s="26" t="str">
        <f t="shared" si="9"/>
        <v/>
      </c>
      <c r="DC37" s="26" t="str">
        <f t="shared" si="9"/>
        <v/>
      </c>
      <c r="DD37" s="26" t="str">
        <f t="shared" si="9"/>
        <v/>
      </c>
      <c r="DE37" s="26">
        <f t="shared" si="9"/>
        <v>5</v>
      </c>
      <c r="DF37" s="26" t="str">
        <f t="shared" si="9"/>
        <v/>
      </c>
      <c r="DG37" s="26" t="str">
        <f t="shared" si="9"/>
        <v/>
      </c>
      <c r="DH37" s="26" t="str">
        <f t="shared" si="10"/>
        <v/>
      </c>
      <c r="DI37" s="26">
        <f t="shared" si="3"/>
        <v>60</v>
      </c>
      <c r="DK37" s="26">
        <f t="shared" si="4"/>
        <v>3</v>
      </c>
      <c r="DL37" s="26">
        <f t="shared" si="5"/>
        <v>0.05</v>
      </c>
    </row>
    <row r="38" spans="1:116" ht="14.6" x14ac:dyDescent="0.4">
      <c r="A38" s="451" t="s">
        <v>682</v>
      </c>
      <c r="B38" s="452"/>
      <c r="C38" s="452"/>
      <c r="D38" s="452"/>
      <c r="E38" s="453"/>
      <c r="F38" s="441">
        <v>200</v>
      </c>
      <c r="G38" s="442"/>
      <c r="H38" s="443"/>
      <c r="I38" s="441">
        <v>50</v>
      </c>
      <c r="J38" s="442"/>
      <c r="K38" s="442"/>
      <c r="L38" s="37"/>
      <c r="M38" s="38"/>
      <c r="N38" s="38"/>
      <c r="O38" s="39"/>
      <c r="P38" s="37"/>
      <c r="Q38" s="38"/>
      <c r="R38" s="38"/>
      <c r="S38" s="39"/>
      <c r="T38" s="37"/>
      <c r="U38" s="38"/>
      <c r="V38" s="38"/>
      <c r="W38" s="39"/>
      <c r="X38" s="37"/>
      <c r="Y38" s="38"/>
      <c r="Z38" s="38"/>
      <c r="AA38" s="39"/>
      <c r="AB38" s="37"/>
      <c r="AC38" s="38"/>
      <c r="AD38" s="38"/>
      <c r="AE38" s="39"/>
      <c r="AF38" s="37" t="s">
        <v>1114</v>
      </c>
      <c r="AG38" s="38" t="s">
        <v>1114</v>
      </c>
      <c r="AH38" s="38" t="s">
        <v>1114</v>
      </c>
      <c r="AI38" s="39" t="s">
        <v>1114</v>
      </c>
      <c r="AJ38" s="37"/>
      <c r="AK38" s="38"/>
      <c r="AL38" s="38"/>
      <c r="AM38" s="39"/>
      <c r="AN38" s="37"/>
      <c r="AO38" s="38"/>
      <c r="AP38" s="38"/>
      <c r="AQ38" s="39"/>
      <c r="AR38" s="37"/>
      <c r="AS38" s="38"/>
      <c r="AT38" s="38"/>
      <c r="AU38" s="39"/>
      <c r="AV38" s="37"/>
      <c r="AW38" s="38"/>
      <c r="AX38" s="38"/>
      <c r="AY38" s="39"/>
      <c r="AZ38" s="37"/>
      <c r="BA38" s="38"/>
      <c r="BB38" s="38"/>
      <c r="BC38" s="39"/>
      <c r="BD38" s="37"/>
      <c r="BE38" s="38"/>
      <c r="BF38" s="38"/>
      <c r="BG38" s="39"/>
      <c r="BH38" s="478"/>
      <c r="BM38" s="26" t="str">
        <f t="shared" si="11"/>
        <v/>
      </c>
      <c r="BN38" s="26" t="str">
        <f t="shared" si="11"/>
        <v/>
      </c>
      <c r="BO38" s="26" t="str">
        <f t="shared" si="11"/>
        <v/>
      </c>
      <c r="BP38" s="26" t="str">
        <f t="shared" si="11"/>
        <v/>
      </c>
      <c r="BQ38" s="26" t="str">
        <f t="shared" si="11"/>
        <v/>
      </c>
      <c r="BR38" s="26" t="str">
        <f t="shared" si="11"/>
        <v/>
      </c>
      <c r="BS38" s="26" t="str">
        <f t="shared" si="11"/>
        <v/>
      </c>
      <c r="BT38" s="26" t="str">
        <f t="shared" si="11"/>
        <v/>
      </c>
      <c r="BU38" s="26" t="str">
        <f t="shared" si="11"/>
        <v/>
      </c>
      <c r="BV38" s="26" t="str">
        <f t="shared" si="11"/>
        <v/>
      </c>
      <c r="BW38" s="26" t="str">
        <f t="shared" si="11"/>
        <v/>
      </c>
      <c r="BX38" s="26" t="str">
        <f t="shared" si="11"/>
        <v/>
      </c>
      <c r="BY38" s="26" t="str">
        <f t="shared" si="11"/>
        <v/>
      </c>
      <c r="BZ38" s="26" t="str">
        <f t="shared" si="11"/>
        <v/>
      </c>
      <c r="CA38" s="26" t="str">
        <f t="shared" si="11"/>
        <v/>
      </c>
      <c r="CB38" s="26" t="str">
        <f t="shared" si="8"/>
        <v/>
      </c>
      <c r="CC38" s="26" t="str">
        <f t="shared" si="8"/>
        <v/>
      </c>
      <c r="CD38" s="26" t="str">
        <f t="shared" si="8"/>
        <v/>
      </c>
      <c r="CE38" s="26" t="str">
        <f t="shared" si="8"/>
        <v/>
      </c>
      <c r="CF38" s="26" t="str">
        <f t="shared" si="8"/>
        <v/>
      </c>
      <c r="CG38" s="26">
        <f t="shared" si="8"/>
        <v>5</v>
      </c>
      <c r="CH38" s="26">
        <f t="shared" si="8"/>
        <v>5</v>
      </c>
      <c r="CI38" s="26">
        <f t="shared" si="8"/>
        <v>5</v>
      </c>
      <c r="CJ38" s="26">
        <f t="shared" si="8"/>
        <v>5</v>
      </c>
      <c r="CK38" s="26" t="str">
        <f t="shared" si="8"/>
        <v/>
      </c>
      <c r="CL38" s="26" t="str">
        <f t="shared" si="8"/>
        <v/>
      </c>
      <c r="CM38" s="26" t="str">
        <f t="shared" si="8"/>
        <v/>
      </c>
      <c r="CN38" s="26" t="str">
        <f t="shared" si="8"/>
        <v/>
      </c>
      <c r="CO38" s="26" t="str">
        <f t="shared" si="8"/>
        <v/>
      </c>
      <c r="CP38" s="26" t="str">
        <f t="shared" si="8"/>
        <v/>
      </c>
      <c r="CQ38" s="26" t="str">
        <f t="shared" si="8"/>
        <v/>
      </c>
      <c r="CR38" s="26" t="str">
        <f t="shared" si="9"/>
        <v/>
      </c>
      <c r="CS38" s="26" t="str">
        <f t="shared" si="9"/>
        <v/>
      </c>
      <c r="CT38" s="26" t="str">
        <f t="shared" si="9"/>
        <v/>
      </c>
      <c r="CU38" s="26" t="str">
        <f t="shared" si="9"/>
        <v/>
      </c>
      <c r="CV38" s="26" t="str">
        <f t="shared" si="9"/>
        <v/>
      </c>
      <c r="CW38" s="26" t="str">
        <f t="shared" si="9"/>
        <v/>
      </c>
      <c r="CX38" s="26" t="str">
        <f t="shared" si="9"/>
        <v/>
      </c>
      <c r="CY38" s="26" t="str">
        <f t="shared" si="9"/>
        <v/>
      </c>
      <c r="CZ38" s="26" t="str">
        <f t="shared" si="9"/>
        <v/>
      </c>
      <c r="DA38" s="26" t="str">
        <f t="shared" si="9"/>
        <v/>
      </c>
      <c r="DB38" s="26" t="str">
        <f t="shared" si="9"/>
        <v/>
      </c>
      <c r="DC38" s="26" t="str">
        <f t="shared" si="9"/>
        <v/>
      </c>
      <c r="DD38" s="26" t="str">
        <f t="shared" si="9"/>
        <v/>
      </c>
      <c r="DE38" s="26" t="str">
        <f t="shared" si="9"/>
        <v/>
      </c>
      <c r="DF38" s="26" t="str">
        <f t="shared" si="9"/>
        <v/>
      </c>
      <c r="DG38" s="26" t="str">
        <f t="shared" si="9"/>
        <v/>
      </c>
      <c r="DH38" s="26" t="str">
        <f t="shared" si="10"/>
        <v/>
      </c>
      <c r="DI38" s="26">
        <f t="shared" si="3"/>
        <v>20</v>
      </c>
      <c r="DK38" s="26">
        <f t="shared" si="4"/>
        <v>4</v>
      </c>
      <c r="DL38" s="26">
        <f t="shared" si="5"/>
        <v>0.2</v>
      </c>
    </row>
    <row r="39" spans="1:116" ht="14.6" x14ac:dyDescent="0.4">
      <c r="A39" s="451" t="s">
        <v>683</v>
      </c>
      <c r="B39" s="452"/>
      <c r="C39" s="452"/>
      <c r="D39" s="452"/>
      <c r="E39" s="453"/>
      <c r="F39" s="441">
        <v>5</v>
      </c>
      <c r="G39" s="442"/>
      <c r="H39" s="443"/>
      <c r="I39" s="441">
        <v>5</v>
      </c>
      <c r="J39" s="442"/>
      <c r="K39" s="442"/>
      <c r="L39" s="37"/>
      <c r="M39" s="38"/>
      <c r="N39" s="38"/>
      <c r="O39" s="39"/>
      <c r="P39" s="37"/>
      <c r="Q39" s="38"/>
      <c r="R39" s="38"/>
      <c r="S39" s="39"/>
      <c r="T39" s="37"/>
      <c r="U39" s="38"/>
      <c r="V39" s="38"/>
      <c r="W39" s="39"/>
      <c r="X39" s="37"/>
      <c r="Y39" s="38"/>
      <c r="Z39" s="38"/>
      <c r="AA39" s="39"/>
      <c r="AB39" s="37"/>
      <c r="AC39" s="38"/>
      <c r="AD39" s="38"/>
      <c r="AE39" s="39"/>
      <c r="AF39" s="37"/>
      <c r="AG39" s="38"/>
      <c r="AH39" s="38"/>
      <c r="AI39" s="39"/>
      <c r="AJ39" s="37"/>
      <c r="AK39" s="38"/>
      <c r="AL39" s="38" t="s">
        <v>1114</v>
      </c>
      <c r="AM39" s="39"/>
      <c r="AN39" s="37"/>
      <c r="AO39" s="38"/>
      <c r="AP39" s="38"/>
      <c r="AQ39" s="39"/>
      <c r="AR39" s="37"/>
      <c r="AS39" s="38"/>
      <c r="AT39" s="38"/>
      <c r="AU39" s="39"/>
      <c r="AV39" s="37"/>
      <c r="AW39" s="38"/>
      <c r="AX39" s="38"/>
      <c r="AY39" s="39"/>
      <c r="AZ39" s="37"/>
      <c r="BA39" s="38"/>
      <c r="BB39" s="38"/>
      <c r="BC39" s="39"/>
      <c r="BD39" s="37"/>
      <c r="BE39" s="38"/>
      <c r="BF39" s="38"/>
      <c r="BG39" s="39"/>
      <c r="BH39" s="478"/>
      <c r="BM39" s="26" t="str">
        <f t="shared" si="11"/>
        <v/>
      </c>
      <c r="BN39" s="26" t="str">
        <f t="shared" si="11"/>
        <v/>
      </c>
      <c r="BO39" s="26" t="str">
        <f t="shared" si="11"/>
        <v/>
      </c>
      <c r="BP39" s="26" t="str">
        <f t="shared" si="11"/>
        <v/>
      </c>
      <c r="BQ39" s="26" t="str">
        <f t="shared" si="11"/>
        <v/>
      </c>
      <c r="BR39" s="26" t="str">
        <f t="shared" si="11"/>
        <v/>
      </c>
      <c r="BS39" s="26" t="str">
        <f t="shared" si="11"/>
        <v/>
      </c>
      <c r="BT39" s="26" t="str">
        <f t="shared" si="11"/>
        <v/>
      </c>
      <c r="BU39" s="26" t="str">
        <f t="shared" si="11"/>
        <v/>
      </c>
      <c r="BV39" s="26" t="str">
        <f t="shared" si="11"/>
        <v/>
      </c>
      <c r="BW39" s="26" t="str">
        <f t="shared" si="11"/>
        <v/>
      </c>
      <c r="BX39" s="26" t="str">
        <f t="shared" si="11"/>
        <v/>
      </c>
      <c r="BY39" s="26" t="str">
        <f t="shared" si="11"/>
        <v/>
      </c>
      <c r="BZ39" s="26" t="str">
        <f t="shared" si="11"/>
        <v/>
      </c>
      <c r="CA39" s="26" t="str">
        <f t="shared" si="11"/>
        <v/>
      </c>
      <c r="CB39" s="26" t="str">
        <f t="shared" si="8"/>
        <v/>
      </c>
      <c r="CC39" s="26" t="str">
        <f t="shared" si="8"/>
        <v/>
      </c>
      <c r="CD39" s="26" t="str">
        <f t="shared" si="8"/>
        <v/>
      </c>
      <c r="CE39" s="26" t="str">
        <f t="shared" si="8"/>
        <v/>
      </c>
      <c r="CF39" s="26" t="str">
        <f t="shared" si="8"/>
        <v/>
      </c>
      <c r="CG39" s="26" t="str">
        <f t="shared" si="8"/>
        <v/>
      </c>
      <c r="CH39" s="26" t="str">
        <f t="shared" si="8"/>
        <v/>
      </c>
      <c r="CI39" s="26" t="str">
        <f t="shared" si="8"/>
        <v/>
      </c>
      <c r="CJ39" s="26" t="str">
        <f t="shared" si="8"/>
        <v/>
      </c>
      <c r="CK39" s="26" t="str">
        <f t="shared" si="8"/>
        <v/>
      </c>
      <c r="CL39" s="26" t="str">
        <f t="shared" si="8"/>
        <v/>
      </c>
      <c r="CM39" s="26">
        <f t="shared" si="8"/>
        <v>5</v>
      </c>
      <c r="CN39" s="26" t="str">
        <f t="shared" si="8"/>
        <v/>
      </c>
      <c r="CO39" s="26" t="str">
        <f t="shared" si="8"/>
        <v/>
      </c>
      <c r="CP39" s="26" t="str">
        <f t="shared" ref="CP39:DE44" si="13">IF(OR(AO39="x",AO39= "X"),5,"")</f>
        <v/>
      </c>
      <c r="CQ39" s="26" t="str">
        <f t="shared" si="13"/>
        <v/>
      </c>
      <c r="CR39" s="26" t="str">
        <f t="shared" si="9"/>
        <v/>
      </c>
      <c r="CS39" s="26" t="str">
        <f t="shared" si="9"/>
        <v/>
      </c>
      <c r="CT39" s="26" t="str">
        <f t="shared" si="9"/>
        <v/>
      </c>
      <c r="CU39" s="26" t="str">
        <f t="shared" si="9"/>
        <v/>
      </c>
      <c r="CV39" s="26" t="str">
        <f t="shared" si="9"/>
        <v/>
      </c>
      <c r="CW39" s="26" t="str">
        <f t="shared" si="9"/>
        <v/>
      </c>
      <c r="CX39" s="26" t="str">
        <f t="shared" si="9"/>
        <v/>
      </c>
      <c r="CY39" s="26" t="str">
        <f t="shared" si="9"/>
        <v/>
      </c>
      <c r="CZ39" s="26" t="str">
        <f t="shared" si="9"/>
        <v/>
      </c>
      <c r="DA39" s="26" t="str">
        <f t="shared" si="9"/>
        <v/>
      </c>
      <c r="DB39" s="26" t="str">
        <f t="shared" si="9"/>
        <v/>
      </c>
      <c r="DC39" s="26" t="str">
        <f t="shared" si="9"/>
        <v/>
      </c>
      <c r="DD39" s="26" t="str">
        <f t="shared" si="9"/>
        <v/>
      </c>
      <c r="DE39" s="26" t="str">
        <f t="shared" si="9"/>
        <v/>
      </c>
      <c r="DF39" s="26" t="str">
        <f t="shared" ref="DF39:DG44" si="14">IF(OR(BE39="x",BE39= "X"),5,"")</f>
        <v/>
      </c>
      <c r="DG39" s="26" t="str">
        <f t="shared" si="14"/>
        <v/>
      </c>
      <c r="DH39" s="26" t="str">
        <f t="shared" si="10"/>
        <v/>
      </c>
      <c r="DI39" s="26">
        <f t="shared" si="3"/>
        <v>5</v>
      </c>
      <c r="DK39" s="26">
        <f t="shared" si="4"/>
        <v>1</v>
      </c>
      <c r="DL39" s="26">
        <f t="shared" si="5"/>
        <v>0.2</v>
      </c>
    </row>
    <row r="40" spans="1:116" ht="14.6" x14ac:dyDescent="0.4">
      <c r="A40" s="454" t="s">
        <v>684</v>
      </c>
      <c r="B40" s="455"/>
      <c r="C40" s="455"/>
      <c r="D40" s="455"/>
      <c r="E40" s="456"/>
      <c r="F40" s="464"/>
      <c r="G40" s="465"/>
      <c r="H40" s="466"/>
      <c r="I40" s="464"/>
      <c r="J40" s="465"/>
      <c r="K40" s="465"/>
      <c r="L40" s="37"/>
      <c r="M40" s="38"/>
      <c r="N40" s="38"/>
      <c r="O40" s="39"/>
      <c r="P40" s="37"/>
      <c r="Q40" s="38"/>
      <c r="R40" s="38"/>
      <c r="S40" s="39"/>
      <c r="T40" s="37"/>
      <c r="U40" s="38"/>
      <c r="V40" s="38"/>
      <c r="W40" s="39"/>
      <c r="X40" s="37"/>
      <c r="Y40" s="38"/>
      <c r="Z40" s="38"/>
      <c r="AA40" s="39"/>
      <c r="AB40" s="37"/>
      <c r="AC40" s="38"/>
      <c r="AD40" s="38"/>
      <c r="AE40" s="39"/>
      <c r="AF40" s="37"/>
      <c r="AG40" s="38"/>
      <c r="AH40" s="38"/>
      <c r="AI40" s="39"/>
      <c r="AJ40" s="37"/>
      <c r="AK40" s="38"/>
      <c r="AL40" s="38"/>
      <c r="AM40" s="39"/>
      <c r="AN40" s="37"/>
      <c r="AO40" s="38"/>
      <c r="AP40" s="38"/>
      <c r="AQ40" s="39"/>
      <c r="AR40" s="37"/>
      <c r="AS40" s="38"/>
      <c r="AT40" s="38"/>
      <c r="AU40" s="39"/>
      <c r="AV40" s="37"/>
      <c r="AW40" s="38"/>
      <c r="AX40" s="38"/>
      <c r="AY40" s="39"/>
      <c r="AZ40" s="37"/>
      <c r="BA40" s="38"/>
      <c r="BB40" s="38"/>
      <c r="BC40" s="39"/>
      <c r="BD40" s="37"/>
      <c r="BE40" s="38"/>
      <c r="BF40" s="38"/>
      <c r="BG40" s="39"/>
      <c r="BH40" s="478"/>
      <c r="BM40" s="26" t="str">
        <f t="shared" si="11"/>
        <v/>
      </c>
      <c r="BN40" s="26" t="str">
        <f t="shared" si="11"/>
        <v/>
      </c>
      <c r="BO40" s="26" t="str">
        <f t="shared" si="11"/>
        <v/>
      </c>
      <c r="BP40" s="26" t="str">
        <f t="shared" si="11"/>
        <v/>
      </c>
      <c r="BQ40" s="26" t="str">
        <f t="shared" si="11"/>
        <v/>
      </c>
      <c r="BR40" s="26" t="str">
        <f t="shared" si="11"/>
        <v/>
      </c>
      <c r="BS40" s="26" t="str">
        <f t="shared" si="11"/>
        <v/>
      </c>
      <c r="BT40" s="26" t="str">
        <f t="shared" si="11"/>
        <v/>
      </c>
      <c r="BU40" s="26" t="str">
        <f t="shared" si="11"/>
        <v/>
      </c>
      <c r="BV40" s="26" t="str">
        <f t="shared" si="11"/>
        <v/>
      </c>
      <c r="BW40" s="26" t="str">
        <f t="shared" si="11"/>
        <v/>
      </c>
      <c r="BX40" s="26" t="str">
        <f t="shared" si="11"/>
        <v/>
      </c>
      <c r="BY40" s="26" t="str">
        <f t="shared" si="11"/>
        <v/>
      </c>
      <c r="BZ40" s="26" t="str">
        <f t="shared" si="11"/>
        <v/>
      </c>
      <c r="CA40" s="26" t="str">
        <f t="shared" si="11"/>
        <v/>
      </c>
      <c r="CB40" s="26" t="str">
        <f t="shared" ref="CB40:CO44" si="15">IF(OR(AA40="x",AA40= "X"),5,"")</f>
        <v/>
      </c>
      <c r="CC40" s="26" t="str">
        <f t="shared" si="15"/>
        <v/>
      </c>
      <c r="CD40" s="26" t="str">
        <f t="shared" si="15"/>
        <v/>
      </c>
      <c r="CE40" s="26" t="str">
        <f t="shared" si="15"/>
        <v/>
      </c>
      <c r="CF40" s="26" t="str">
        <f t="shared" si="15"/>
        <v/>
      </c>
      <c r="CG40" s="26" t="str">
        <f t="shared" si="15"/>
        <v/>
      </c>
      <c r="CH40" s="26" t="str">
        <f t="shared" si="15"/>
        <v/>
      </c>
      <c r="CI40" s="26" t="str">
        <f t="shared" si="15"/>
        <v/>
      </c>
      <c r="CJ40" s="26" t="str">
        <f t="shared" si="15"/>
        <v/>
      </c>
      <c r="CK40" s="26" t="str">
        <f t="shared" si="15"/>
        <v/>
      </c>
      <c r="CL40" s="26" t="str">
        <f t="shared" si="15"/>
        <v/>
      </c>
      <c r="CM40" s="26" t="str">
        <f t="shared" si="15"/>
        <v/>
      </c>
      <c r="CN40" s="26" t="str">
        <f t="shared" si="15"/>
        <v/>
      </c>
      <c r="CO40" s="26" t="str">
        <f t="shared" si="15"/>
        <v/>
      </c>
      <c r="CP40" s="26" t="str">
        <f t="shared" si="13"/>
        <v/>
      </c>
      <c r="CQ40" s="26" t="str">
        <f t="shared" si="13"/>
        <v/>
      </c>
      <c r="CR40" s="26" t="str">
        <f t="shared" si="13"/>
        <v/>
      </c>
      <c r="CS40" s="26" t="str">
        <f t="shared" si="13"/>
        <v/>
      </c>
      <c r="CT40" s="26" t="str">
        <f t="shared" si="13"/>
        <v/>
      </c>
      <c r="CU40" s="26" t="str">
        <f t="shared" si="13"/>
        <v/>
      </c>
      <c r="CV40" s="26" t="str">
        <f t="shared" si="13"/>
        <v/>
      </c>
      <c r="CW40" s="26" t="str">
        <f t="shared" si="13"/>
        <v/>
      </c>
      <c r="CX40" s="26" t="str">
        <f t="shared" si="13"/>
        <v/>
      </c>
      <c r="CY40" s="26" t="str">
        <f t="shared" si="13"/>
        <v/>
      </c>
      <c r="CZ40" s="26" t="str">
        <f t="shared" si="13"/>
        <v/>
      </c>
      <c r="DA40" s="26" t="str">
        <f t="shared" si="13"/>
        <v/>
      </c>
      <c r="DB40" s="26" t="str">
        <f t="shared" si="13"/>
        <v/>
      </c>
      <c r="DC40" s="26" t="str">
        <f t="shared" si="13"/>
        <v/>
      </c>
      <c r="DD40" s="26" t="str">
        <f t="shared" si="13"/>
        <v/>
      </c>
      <c r="DE40" s="26" t="str">
        <f t="shared" si="13"/>
        <v/>
      </c>
      <c r="DF40" s="26" t="str">
        <f t="shared" si="14"/>
        <v/>
      </c>
      <c r="DG40" s="26" t="str">
        <f t="shared" si="14"/>
        <v/>
      </c>
      <c r="DH40" s="26" t="str">
        <f t="shared" si="10"/>
        <v/>
      </c>
      <c r="DI40" s="26">
        <f t="shared" si="3"/>
        <v>0</v>
      </c>
      <c r="DK40" s="26" t="e">
        <f t="shared" si="4"/>
        <v>#DIV/0!</v>
      </c>
      <c r="DL40" s="26" t="e">
        <f t="shared" si="5"/>
        <v>#DIV/0!</v>
      </c>
    </row>
    <row r="41" spans="1:116" ht="14.6" x14ac:dyDescent="0.4">
      <c r="A41" s="438" t="s">
        <v>922</v>
      </c>
      <c r="B41" s="439"/>
      <c r="C41" s="439"/>
      <c r="D41" s="439"/>
      <c r="E41" s="440"/>
      <c r="F41" s="441">
        <v>1500</v>
      </c>
      <c r="G41" s="442"/>
      <c r="H41" s="443"/>
      <c r="I41" s="441">
        <v>100</v>
      </c>
      <c r="J41" s="442"/>
      <c r="K41" s="442"/>
      <c r="L41" s="37"/>
      <c r="M41" s="38"/>
      <c r="N41" s="38"/>
      <c r="O41" s="39"/>
      <c r="P41" s="37"/>
      <c r="Q41" s="38"/>
      <c r="R41" s="38"/>
      <c r="S41" s="39"/>
      <c r="T41" s="37"/>
      <c r="U41" s="38"/>
      <c r="V41" s="38"/>
      <c r="W41" s="39"/>
      <c r="X41" s="37"/>
      <c r="Y41" s="38"/>
      <c r="Z41" s="38"/>
      <c r="AA41" s="39"/>
      <c r="AB41" s="37"/>
      <c r="AC41" s="38"/>
      <c r="AD41" s="38"/>
      <c r="AE41" s="39"/>
      <c r="AF41" s="37"/>
      <c r="AG41" s="38"/>
      <c r="AH41" s="38"/>
      <c r="AI41" s="39"/>
      <c r="AJ41" s="37"/>
      <c r="AK41" s="38"/>
      <c r="AL41" s="38"/>
      <c r="AM41" s="39"/>
      <c r="AN41" s="37" t="s">
        <v>1114</v>
      </c>
      <c r="AO41" s="38"/>
      <c r="AP41" s="38"/>
      <c r="AQ41" s="39"/>
      <c r="AR41" s="37" t="s">
        <v>1114</v>
      </c>
      <c r="AS41" s="38"/>
      <c r="AT41" s="38"/>
      <c r="AU41" s="39"/>
      <c r="AV41" s="37" t="s">
        <v>1114</v>
      </c>
      <c r="AW41" s="38"/>
      <c r="AX41" s="38"/>
      <c r="AY41" s="39"/>
      <c r="AZ41" s="37" t="s">
        <v>1114</v>
      </c>
      <c r="BA41" s="38"/>
      <c r="BB41" s="38"/>
      <c r="BC41" s="39"/>
      <c r="BD41" s="37" t="s">
        <v>1114</v>
      </c>
      <c r="BE41" s="38"/>
      <c r="BF41" s="38"/>
      <c r="BG41" s="39"/>
      <c r="BH41" s="478"/>
      <c r="BM41" s="26" t="str">
        <f t="shared" ref="BM41:CA44" si="16">IF(OR(L41="x",L41= "X"),5,"")</f>
        <v/>
      </c>
      <c r="BN41" s="26" t="str">
        <f t="shared" si="16"/>
        <v/>
      </c>
      <c r="BO41" s="26" t="str">
        <f t="shared" si="16"/>
        <v/>
      </c>
      <c r="BP41" s="26" t="str">
        <f t="shared" si="16"/>
        <v/>
      </c>
      <c r="BQ41" s="26" t="str">
        <f t="shared" si="16"/>
        <v/>
      </c>
      <c r="BR41" s="26" t="str">
        <f t="shared" si="16"/>
        <v/>
      </c>
      <c r="BS41" s="26" t="str">
        <f t="shared" si="16"/>
        <v/>
      </c>
      <c r="BT41" s="26" t="str">
        <f t="shared" si="16"/>
        <v/>
      </c>
      <c r="BU41" s="26" t="str">
        <f t="shared" si="16"/>
        <v/>
      </c>
      <c r="BV41" s="26" t="str">
        <f t="shared" si="16"/>
        <v/>
      </c>
      <c r="BW41" s="26" t="str">
        <f t="shared" si="16"/>
        <v/>
      </c>
      <c r="BX41" s="26" t="str">
        <f t="shared" si="16"/>
        <v/>
      </c>
      <c r="BY41" s="26" t="str">
        <f t="shared" si="16"/>
        <v/>
      </c>
      <c r="BZ41" s="26" t="str">
        <f t="shared" si="16"/>
        <v/>
      </c>
      <c r="CA41" s="26" t="str">
        <f t="shared" si="16"/>
        <v/>
      </c>
      <c r="CB41" s="26" t="str">
        <f t="shared" si="15"/>
        <v/>
      </c>
      <c r="CC41" s="26" t="str">
        <f t="shared" si="15"/>
        <v/>
      </c>
      <c r="CD41" s="26" t="str">
        <f t="shared" si="15"/>
        <v/>
      </c>
      <c r="CE41" s="26" t="str">
        <f t="shared" si="15"/>
        <v/>
      </c>
      <c r="CF41" s="26" t="str">
        <f t="shared" si="15"/>
        <v/>
      </c>
      <c r="CG41" s="26" t="str">
        <f t="shared" si="15"/>
        <v/>
      </c>
      <c r="CH41" s="26" t="str">
        <f t="shared" si="15"/>
        <v/>
      </c>
      <c r="CI41" s="26" t="str">
        <f t="shared" si="15"/>
        <v/>
      </c>
      <c r="CJ41" s="26" t="str">
        <f t="shared" si="15"/>
        <v/>
      </c>
      <c r="CK41" s="26" t="str">
        <f t="shared" si="15"/>
        <v/>
      </c>
      <c r="CL41" s="26" t="str">
        <f t="shared" si="15"/>
        <v/>
      </c>
      <c r="CM41" s="26" t="str">
        <f t="shared" si="15"/>
        <v/>
      </c>
      <c r="CN41" s="26" t="str">
        <f t="shared" si="15"/>
        <v/>
      </c>
      <c r="CO41" s="26">
        <f t="shared" si="15"/>
        <v>5</v>
      </c>
      <c r="CP41" s="26" t="str">
        <f t="shared" si="13"/>
        <v/>
      </c>
      <c r="CQ41" s="26" t="str">
        <f t="shared" si="13"/>
        <v/>
      </c>
      <c r="CR41" s="26" t="str">
        <f t="shared" si="13"/>
        <v/>
      </c>
      <c r="CS41" s="26">
        <f t="shared" si="13"/>
        <v>5</v>
      </c>
      <c r="CT41" s="26" t="str">
        <f t="shared" si="13"/>
        <v/>
      </c>
      <c r="CU41" s="26" t="str">
        <f t="shared" si="13"/>
        <v/>
      </c>
      <c r="CV41" s="26" t="str">
        <f t="shared" si="13"/>
        <v/>
      </c>
      <c r="CW41" s="26">
        <f t="shared" si="13"/>
        <v>5</v>
      </c>
      <c r="CX41" s="26" t="str">
        <f t="shared" si="13"/>
        <v/>
      </c>
      <c r="CY41" s="26" t="str">
        <f t="shared" si="13"/>
        <v/>
      </c>
      <c r="CZ41" s="26" t="str">
        <f t="shared" si="13"/>
        <v/>
      </c>
      <c r="DA41" s="26">
        <f t="shared" si="13"/>
        <v>5</v>
      </c>
      <c r="DB41" s="26" t="str">
        <f t="shared" si="13"/>
        <v/>
      </c>
      <c r="DC41" s="26" t="str">
        <f t="shared" si="13"/>
        <v/>
      </c>
      <c r="DD41" s="26" t="str">
        <f t="shared" si="13"/>
        <v/>
      </c>
      <c r="DE41" s="26">
        <f t="shared" si="13"/>
        <v>5</v>
      </c>
      <c r="DF41" s="26" t="str">
        <f t="shared" si="14"/>
        <v/>
      </c>
      <c r="DG41" s="26" t="str">
        <f t="shared" si="14"/>
        <v/>
      </c>
      <c r="DH41" s="26" t="str">
        <f t="shared" si="10"/>
        <v/>
      </c>
      <c r="DI41" s="26">
        <f t="shared" si="3"/>
        <v>25</v>
      </c>
      <c r="DJ41" s="26" t="str">
        <f t="shared" ref="DJ41:DJ44" si="17">IF(OR(BI41="x",BI41= "X"),0.85,"")</f>
        <v/>
      </c>
      <c r="DK41" s="26">
        <f t="shared" si="4"/>
        <v>15</v>
      </c>
      <c r="DL41" s="26">
        <f t="shared" si="5"/>
        <v>0.6</v>
      </c>
    </row>
    <row r="42" spans="1:116" ht="14.6" x14ac:dyDescent="0.4">
      <c r="A42" s="438"/>
      <c r="B42" s="439"/>
      <c r="C42" s="439"/>
      <c r="D42" s="439"/>
      <c r="E42" s="440"/>
      <c r="F42" s="441"/>
      <c r="G42" s="442"/>
      <c r="H42" s="443"/>
      <c r="I42" s="441"/>
      <c r="J42" s="442"/>
      <c r="K42" s="442"/>
      <c r="L42" s="37"/>
      <c r="M42" s="38"/>
      <c r="N42" s="38"/>
      <c r="O42" s="39"/>
      <c r="P42" s="37"/>
      <c r="Q42" s="38"/>
      <c r="R42" s="38"/>
      <c r="S42" s="39"/>
      <c r="T42" s="37"/>
      <c r="U42" s="38"/>
      <c r="V42" s="38"/>
      <c r="W42" s="39"/>
      <c r="X42" s="37"/>
      <c r="Y42" s="38"/>
      <c r="Z42" s="38"/>
      <c r="AA42" s="39"/>
      <c r="AB42" s="37"/>
      <c r="AC42" s="38"/>
      <c r="AD42" s="38"/>
      <c r="AE42" s="39"/>
      <c r="AF42" s="37"/>
      <c r="AG42" s="38"/>
      <c r="AH42" s="38"/>
      <c r="AI42" s="39"/>
      <c r="AJ42" s="37"/>
      <c r="AK42" s="38"/>
      <c r="AL42" s="38"/>
      <c r="AM42" s="39"/>
      <c r="AN42" s="37"/>
      <c r="AO42" s="38"/>
      <c r="AP42" s="38"/>
      <c r="AQ42" s="39"/>
      <c r="AR42" s="37"/>
      <c r="AS42" s="38"/>
      <c r="AT42" s="38"/>
      <c r="AU42" s="39"/>
      <c r="AV42" s="37"/>
      <c r="AW42" s="38"/>
      <c r="AX42" s="38"/>
      <c r="AY42" s="39"/>
      <c r="AZ42" s="37"/>
      <c r="BA42" s="38"/>
      <c r="BB42" s="38"/>
      <c r="BC42" s="39"/>
      <c r="BD42" s="37"/>
      <c r="BE42" s="38"/>
      <c r="BF42" s="38"/>
      <c r="BG42" s="39"/>
      <c r="BH42" s="94"/>
      <c r="BM42" s="26" t="str">
        <f t="shared" si="16"/>
        <v/>
      </c>
      <c r="BN42" s="26" t="str">
        <f t="shared" si="16"/>
        <v/>
      </c>
      <c r="BO42" s="26" t="str">
        <f t="shared" si="16"/>
        <v/>
      </c>
      <c r="BP42" s="26" t="str">
        <f t="shared" si="16"/>
        <v/>
      </c>
      <c r="BQ42" s="26" t="str">
        <f t="shared" si="16"/>
        <v/>
      </c>
      <c r="BR42" s="26" t="str">
        <f t="shared" si="16"/>
        <v/>
      </c>
      <c r="BS42" s="26" t="str">
        <f t="shared" si="16"/>
        <v/>
      </c>
      <c r="BT42" s="26" t="str">
        <f t="shared" si="16"/>
        <v/>
      </c>
      <c r="BU42" s="26" t="str">
        <f t="shared" si="16"/>
        <v/>
      </c>
      <c r="BV42" s="26" t="str">
        <f t="shared" si="16"/>
        <v/>
      </c>
      <c r="BW42" s="26" t="str">
        <f t="shared" si="16"/>
        <v/>
      </c>
      <c r="BX42" s="26" t="str">
        <f t="shared" si="16"/>
        <v/>
      </c>
      <c r="BY42" s="26" t="str">
        <f t="shared" si="16"/>
        <v/>
      </c>
      <c r="BZ42" s="26" t="str">
        <f t="shared" si="16"/>
        <v/>
      </c>
      <c r="CA42" s="26" t="str">
        <f t="shared" si="16"/>
        <v/>
      </c>
      <c r="CB42" s="26" t="str">
        <f t="shared" si="15"/>
        <v/>
      </c>
      <c r="CC42" s="26" t="str">
        <f t="shared" si="15"/>
        <v/>
      </c>
      <c r="CD42" s="26" t="str">
        <f t="shared" si="15"/>
        <v/>
      </c>
      <c r="CE42" s="26" t="str">
        <f t="shared" si="15"/>
        <v/>
      </c>
      <c r="CF42" s="26" t="str">
        <f t="shared" si="15"/>
        <v/>
      </c>
      <c r="CG42" s="26" t="str">
        <f t="shared" si="15"/>
        <v/>
      </c>
      <c r="CH42" s="26" t="str">
        <f t="shared" si="15"/>
        <v/>
      </c>
      <c r="CI42" s="26" t="str">
        <f t="shared" si="15"/>
        <v/>
      </c>
      <c r="CJ42" s="26" t="str">
        <f t="shared" si="15"/>
        <v/>
      </c>
      <c r="CK42" s="26" t="str">
        <f t="shared" si="15"/>
        <v/>
      </c>
      <c r="CL42" s="26" t="str">
        <f t="shared" si="15"/>
        <v/>
      </c>
      <c r="CM42" s="26" t="str">
        <f t="shared" si="15"/>
        <v/>
      </c>
      <c r="CN42" s="26" t="str">
        <f t="shared" si="15"/>
        <v/>
      </c>
      <c r="CO42" s="26" t="str">
        <f t="shared" si="15"/>
        <v/>
      </c>
      <c r="CP42" s="26" t="str">
        <f t="shared" si="13"/>
        <v/>
      </c>
      <c r="CQ42" s="26" t="str">
        <f t="shared" si="13"/>
        <v/>
      </c>
      <c r="CR42" s="26" t="str">
        <f t="shared" si="13"/>
        <v/>
      </c>
      <c r="CS42" s="26" t="str">
        <f t="shared" si="13"/>
        <v/>
      </c>
      <c r="CT42" s="26" t="str">
        <f t="shared" si="13"/>
        <v/>
      </c>
      <c r="CU42" s="26" t="str">
        <f t="shared" si="13"/>
        <v/>
      </c>
      <c r="CV42" s="26" t="str">
        <f t="shared" si="13"/>
        <v/>
      </c>
      <c r="CW42" s="26" t="str">
        <f t="shared" si="13"/>
        <v/>
      </c>
      <c r="CX42" s="26" t="str">
        <f t="shared" si="13"/>
        <v/>
      </c>
      <c r="CY42" s="26" t="str">
        <f t="shared" si="13"/>
        <v/>
      </c>
      <c r="CZ42" s="26" t="str">
        <f t="shared" si="13"/>
        <v/>
      </c>
      <c r="DA42" s="26" t="str">
        <f t="shared" si="13"/>
        <v/>
      </c>
      <c r="DB42" s="26" t="str">
        <f t="shared" si="13"/>
        <v/>
      </c>
      <c r="DC42" s="26" t="str">
        <f t="shared" si="13"/>
        <v/>
      </c>
      <c r="DD42" s="26" t="str">
        <f t="shared" si="13"/>
        <v/>
      </c>
      <c r="DE42" s="26" t="str">
        <f t="shared" si="13"/>
        <v/>
      </c>
      <c r="DF42" s="26" t="str">
        <f t="shared" si="14"/>
        <v/>
      </c>
      <c r="DG42" s="26" t="str">
        <f t="shared" si="14"/>
        <v/>
      </c>
      <c r="DH42" s="26" t="str">
        <f t="shared" si="10"/>
        <v/>
      </c>
      <c r="DI42" s="26">
        <f t="shared" si="3"/>
        <v>0</v>
      </c>
      <c r="DJ42" s="26" t="str">
        <f t="shared" si="17"/>
        <v/>
      </c>
      <c r="DK42" s="26" t="e">
        <f t="shared" si="4"/>
        <v>#DIV/0!</v>
      </c>
      <c r="DL42" s="26" t="e">
        <f t="shared" si="5"/>
        <v>#DIV/0!</v>
      </c>
    </row>
    <row r="43" spans="1:116" ht="14.6" x14ac:dyDescent="0.4">
      <c r="A43" s="438"/>
      <c r="B43" s="439"/>
      <c r="C43" s="439"/>
      <c r="D43" s="439"/>
      <c r="E43" s="440"/>
      <c r="F43" s="441"/>
      <c r="G43" s="442"/>
      <c r="H43" s="443"/>
      <c r="I43" s="441"/>
      <c r="J43" s="442"/>
      <c r="K43" s="442"/>
      <c r="L43" s="37"/>
      <c r="M43" s="38"/>
      <c r="N43" s="38"/>
      <c r="O43" s="39"/>
      <c r="P43" s="37"/>
      <c r="Q43" s="38"/>
      <c r="R43" s="38"/>
      <c r="S43" s="39"/>
      <c r="T43" s="37"/>
      <c r="U43" s="38"/>
      <c r="V43" s="38"/>
      <c r="W43" s="39"/>
      <c r="X43" s="37"/>
      <c r="Y43" s="38"/>
      <c r="Z43" s="38"/>
      <c r="AA43" s="39"/>
      <c r="AB43" s="37"/>
      <c r="AC43" s="38"/>
      <c r="AD43" s="38"/>
      <c r="AE43" s="39"/>
      <c r="AF43" s="37"/>
      <c r="AG43" s="38"/>
      <c r="AH43" s="38"/>
      <c r="AI43" s="39"/>
      <c r="AJ43" s="37"/>
      <c r="AK43" s="38"/>
      <c r="AL43" s="38"/>
      <c r="AM43" s="39"/>
      <c r="AN43" s="37"/>
      <c r="AO43" s="38"/>
      <c r="AP43" s="38"/>
      <c r="AQ43" s="39"/>
      <c r="AR43" s="37"/>
      <c r="AS43" s="38"/>
      <c r="AT43" s="38"/>
      <c r="AU43" s="39"/>
      <c r="AV43" s="37"/>
      <c r="AW43" s="38"/>
      <c r="AX43" s="38"/>
      <c r="AY43" s="39"/>
      <c r="AZ43" s="37"/>
      <c r="BA43" s="38"/>
      <c r="BB43" s="38"/>
      <c r="BC43" s="39"/>
      <c r="BD43" s="37"/>
      <c r="BE43" s="38"/>
      <c r="BF43" s="38"/>
      <c r="BG43" s="39"/>
      <c r="BH43" s="94"/>
      <c r="BM43" s="26" t="str">
        <f t="shared" si="16"/>
        <v/>
      </c>
      <c r="BN43" s="26" t="str">
        <f t="shared" si="16"/>
        <v/>
      </c>
      <c r="BO43" s="26" t="str">
        <f t="shared" si="16"/>
        <v/>
      </c>
      <c r="BP43" s="26" t="str">
        <f t="shared" si="16"/>
        <v/>
      </c>
      <c r="BQ43" s="26" t="str">
        <f t="shared" si="16"/>
        <v/>
      </c>
      <c r="BR43" s="26" t="str">
        <f t="shared" si="16"/>
        <v/>
      </c>
      <c r="BS43" s="26" t="str">
        <f t="shared" si="16"/>
        <v/>
      </c>
      <c r="BT43" s="26" t="str">
        <f t="shared" si="16"/>
        <v/>
      </c>
      <c r="BU43" s="26" t="str">
        <f t="shared" si="16"/>
        <v/>
      </c>
      <c r="BV43" s="26" t="str">
        <f t="shared" si="16"/>
        <v/>
      </c>
      <c r="BW43" s="26" t="str">
        <f t="shared" si="16"/>
        <v/>
      </c>
      <c r="BX43" s="26" t="str">
        <f t="shared" si="16"/>
        <v/>
      </c>
      <c r="BY43" s="26" t="str">
        <f t="shared" si="16"/>
        <v/>
      </c>
      <c r="BZ43" s="26" t="str">
        <f t="shared" si="16"/>
        <v/>
      </c>
      <c r="CA43" s="26" t="str">
        <f t="shared" si="16"/>
        <v/>
      </c>
      <c r="CB43" s="26" t="str">
        <f t="shared" si="15"/>
        <v/>
      </c>
      <c r="CC43" s="26" t="str">
        <f t="shared" si="15"/>
        <v/>
      </c>
      <c r="CD43" s="26" t="str">
        <f t="shared" si="15"/>
        <v/>
      </c>
      <c r="CE43" s="26" t="str">
        <f t="shared" si="15"/>
        <v/>
      </c>
      <c r="CF43" s="26" t="str">
        <f t="shared" si="15"/>
        <v/>
      </c>
      <c r="CG43" s="26" t="str">
        <f t="shared" si="15"/>
        <v/>
      </c>
      <c r="CH43" s="26" t="str">
        <f t="shared" si="15"/>
        <v/>
      </c>
      <c r="CI43" s="26" t="str">
        <f t="shared" si="15"/>
        <v/>
      </c>
      <c r="CJ43" s="26" t="str">
        <f t="shared" si="15"/>
        <v/>
      </c>
      <c r="CK43" s="26" t="str">
        <f t="shared" si="15"/>
        <v/>
      </c>
      <c r="CL43" s="26" t="str">
        <f t="shared" si="15"/>
        <v/>
      </c>
      <c r="CM43" s="26" t="str">
        <f t="shared" si="15"/>
        <v/>
      </c>
      <c r="CN43" s="26" t="str">
        <f t="shared" si="15"/>
        <v/>
      </c>
      <c r="CO43" s="26" t="str">
        <f t="shared" si="15"/>
        <v/>
      </c>
      <c r="CP43" s="26" t="str">
        <f t="shared" si="13"/>
        <v/>
      </c>
      <c r="CQ43" s="26" t="str">
        <f t="shared" si="13"/>
        <v/>
      </c>
      <c r="CR43" s="26" t="str">
        <f t="shared" si="13"/>
        <v/>
      </c>
      <c r="CS43" s="26" t="str">
        <f t="shared" si="13"/>
        <v/>
      </c>
      <c r="CT43" s="26" t="str">
        <f t="shared" si="13"/>
        <v/>
      </c>
      <c r="CU43" s="26" t="str">
        <f t="shared" si="13"/>
        <v/>
      </c>
      <c r="CV43" s="26" t="str">
        <f t="shared" si="13"/>
        <v/>
      </c>
      <c r="CW43" s="26" t="str">
        <f t="shared" si="13"/>
        <v/>
      </c>
      <c r="CX43" s="26" t="str">
        <f t="shared" si="13"/>
        <v/>
      </c>
      <c r="CY43" s="26" t="str">
        <f t="shared" si="13"/>
        <v/>
      </c>
      <c r="CZ43" s="26" t="str">
        <f t="shared" si="13"/>
        <v/>
      </c>
      <c r="DA43" s="26" t="str">
        <f t="shared" si="13"/>
        <v/>
      </c>
      <c r="DB43" s="26" t="str">
        <f t="shared" si="13"/>
        <v/>
      </c>
      <c r="DC43" s="26" t="str">
        <f t="shared" si="13"/>
        <v/>
      </c>
      <c r="DD43" s="26" t="str">
        <f t="shared" si="13"/>
        <v/>
      </c>
      <c r="DE43" s="26" t="str">
        <f t="shared" si="13"/>
        <v/>
      </c>
      <c r="DF43" s="26" t="str">
        <f t="shared" si="14"/>
        <v/>
      </c>
      <c r="DG43" s="26" t="str">
        <f t="shared" si="14"/>
        <v/>
      </c>
      <c r="DH43" s="26" t="str">
        <f t="shared" si="10"/>
        <v/>
      </c>
      <c r="DI43" s="26">
        <f t="shared" si="3"/>
        <v>0</v>
      </c>
      <c r="DJ43" s="26" t="str">
        <f t="shared" si="17"/>
        <v/>
      </c>
      <c r="DK43" s="26" t="e">
        <f t="shared" si="4"/>
        <v>#DIV/0!</v>
      </c>
      <c r="DL43" s="26" t="e">
        <f t="shared" si="5"/>
        <v>#DIV/0!</v>
      </c>
    </row>
    <row r="44" spans="1:116" ht="15" thickBot="1" x14ac:dyDescent="0.45">
      <c r="A44" s="444"/>
      <c r="B44" s="445"/>
      <c r="C44" s="445"/>
      <c r="D44" s="445"/>
      <c r="E44" s="446"/>
      <c r="F44" s="447"/>
      <c r="G44" s="448"/>
      <c r="H44" s="449"/>
      <c r="I44" s="447"/>
      <c r="J44" s="448"/>
      <c r="K44" s="448"/>
      <c r="L44" s="40"/>
      <c r="M44" s="41"/>
      <c r="N44" s="41"/>
      <c r="O44" s="42"/>
      <c r="P44" s="40"/>
      <c r="Q44" s="41"/>
      <c r="R44" s="41"/>
      <c r="S44" s="42"/>
      <c r="T44" s="40"/>
      <c r="U44" s="41"/>
      <c r="V44" s="41"/>
      <c r="W44" s="42"/>
      <c r="X44" s="40"/>
      <c r="Y44" s="41"/>
      <c r="Z44" s="41"/>
      <c r="AA44" s="42"/>
      <c r="AB44" s="40"/>
      <c r="AC44" s="41"/>
      <c r="AD44" s="41"/>
      <c r="AE44" s="42"/>
      <c r="AF44" s="40"/>
      <c r="AG44" s="41"/>
      <c r="AH44" s="41"/>
      <c r="AI44" s="42"/>
      <c r="AJ44" s="40"/>
      <c r="AK44" s="41"/>
      <c r="AL44" s="41"/>
      <c r="AM44" s="42"/>
      <c r="AN44" s="40"/>
      <c r="AO44" s="41"/>
      <c r="AP44" s="41"/>
      <c r="AQ44" s="42"/>
      <c r="AR44" s="40"/>
      <c r="AS44" s="41"/>
      <c r="AT44" s="41"/>
      <c r="AU44" s="42"/>
      <c r="AV44" s="40"/>
      <c r="AW44" s="41"/>
      <c r="AX44" s="41"/>
      <c r="AY44" s="42"/>
      <c r="AZ44" s="40"/>
      <c r="BA44" s="41"/>
      <c r="BB44" s="41"/>
      <c r="BC44" s="42"/>
      <c r="BD44" s="40"/>
      <c r="BE44" s="41"/>
      <c r="BF44" s="41"/>
      <c r="BG44" s="42"/>
      <c r="BH44" s="94"/>
      <c r="BM44" s="26" t="str">
        <f t="shared" si="16"/>
        <v/>
      </c>
      <c r="BN44" s="26" t="str">
        <f t="shared" si="16"/>
        <v/>
      </c>
      <c r="BO44" s="26" t="str">
        <f t="shared" si="16"/>
        <v/>
      </c>
      <c r="BP44" s="26" t="str">
        <f t="shared" si="16"/>
        <v/>
      </c>
      <c r="BQ44" s="26" t="str">
        <f t="shared" si="16"/>
        <v/>
      </c>
      <c r="BR44" s="26" t="str">
        <f t="shared" si="16"/>
        <v/>
      </c>
      <c r="BS44" s="26" t="str">
        <f t="shared" si="16"/>
        <v/>
      </c>
      <c r="BT44" s="26" t="str">
        <f t="shared" si="16"/>
        <v/>
      </c>
      <c r="BU44" s="26" t="str">
        <f t="shared" si="16"/>
        <v/>
      </c>
      <c r="BV44" s="26" t="str">
        <f t="shared" si="16"/>
        <v/>
      </c>
      <c r="BW44" s="26" t="str">
        <f t="shared" si="16"/>
        <v/>
      </c>
      <c r="BX44" s="26" t="str">
        <f t="shared" si="16"/>
        <v/>
      </c>
      <c r="BY44" s="26" t="str">
        <f t="shared" si="16"/>
        <v/>
      </c>
      <c r="BZ44" s="26" t="str">
        <f t="shared" si="16"/>
        <v/>
      </c>
      <c r="CA44" s="26" t="str">
        <f t="shared" si="16"/>
        <v/>
      </c>
      <c r="CB44" s="26" t="str">
        <f t="shared" si="15"/>
        <v/>
      </c>
      <c r="CC44" s="26" t="str">
        <f t="shared" si="15"/>
        <v/>
      </c>
      <c r="CD44" s="26" t="str">
        <f t="shared" si="15"/>
        <v/>
      </c>
      <c r="CE44" s="26" t="str">
        <f t="shared" si="15"/>
        <v/>
      </c>
      <c r="CF44" s="26" t="str">
        <f t="shared" si="15"/>
        <v/>
      </c>
      <c r="CG44" s="26" t="str">
        <f t="shared" si="15"/>
        <v/>
      </c>
      <c r="CH44" s="26" t="str">
        <f t="shared" si="15"/>
        <v/>
      </c>
      <c r="CI44" s="26" t="str">
        <f t="shared" si="15"/>
        <v/>
      </c>
      <c r="CJ44" s="26" t="str">
        <f t="shared" si="15"/>
        <v/>
      </c>
      <c r="CK44" s="26" t="str">
        <f t="shared" si="15"/>
        <v/>
      </c>
      <c r="CL44" s="26" t="str">
        <f t="shared" si="15"/>
        <v/>
      </c>
      <c r="CM44" s="26" t="str">
        <f t="shared" si="15"/>
        <v/>
      </c>
      <c r="CN44" s="26" t="str">
        <f t="shared" si="15"/>
        <v/>
      </c>
      <c r="CO44" s="26" t="str">
        <f t="shared" si="15"/>
        <v/>
      </c>
      <c r="CP44" s="26" t="str">
        <f t="shared" si="13"/>
        <v/>
      </c>
      <c r="CQ44" s="26" t="str">
        <f t="shared" si="13"/>
        <v/>
      </c>
      <c r="CR44" s="26" t="str">
        <f t="shared" si="13"/>
        <v/>
      </c>
      <c r="CS44" s="26" t="str">
        <f t="shared" si="13"/>
        <v/>
      </c>
      <c r="CT44" s="26" t="str">
        <f t="shared" si="13"/>
        <v/>
      </c>
      <c r="CU44" s="26" t="str">
        <f t="shared" si="13"/>
        <v/>
      </c>
      <c r="CV44" s="26" t="str">
        <f t="shared" si="13"/>
        <v/>
      </c>
      <c r="CW44" s="26" t="str">
        <f t="shared" si="13"/>
        <v/>
      </c>
      <c r="CX44" s="26" t="str">
        <f t="shared" si="13"/>
        <v/>
      </c>
      <c r="CY44" s="26" t="str">
        <f t="shared" si="13"/>
        <v/>
      </c>
      <c r="CZ44" s="26" t="str">
        <f t="shared" si="13"/>
        <v/>
      </c>
      <c r="DA44" s="26" t="str">
        <f t="shared" si="13"/>
        <v/>
      </c>
      <c r="DB44" s="26" t="str">
        <f t="shared" si="13"/>
        <v/>
      </c>
      <c r="DC44" s="26" t="str">
        <f t="shared" si="13"/>
        <v/>
      </c>
      <c r="DD44" s="26" t="str">
        <f t="shared" si="13"/>
        <v/>
      </c>
      <c r="DE44" s="26" t="str">
        <f t="shared" si="13"/>
        <v/>
      </c>
      <c r="DF44" s="26" t="str">
        <f t="shared" si="14"/>
        <v/>
      </c>
      <c r="DG44" s="26" t="str">
        <f t="shared" si="14"/>
        <v/>
      </c>
      <c r="DH44" s="26" t="str">
        <f t="shared" si="10"/>
        <v/>
      </c>
      <c r="DI44" s="26">
        <f t="shared" si="3"/>
        <v>0</v>
      </c>
      <c r="DJ44" s="26" t="str">
        <f t="shared" si="17"/>
        <v/>
      </c>
      <c r="DK44" s="26" t="e">
        <f t="shared" si="4"/>
        <v>#DIV/0!</v>
      </c>
      <c r="DL44" s="26" t="e">
        <f t="shared" si="5"/>
        <v>#DIV/0!</v>
      </c>
    </row>
    <row r="45" spans="1:116" ht="3.75" customHeight="1" x14ac:dyDescent="0.35">
      <c r="A45" s="85"/>
      <c r="B45" s="85"/>
      <c r="C45" s="85"/>
      <c r="D45" s="85"/>
      <c r="E45" s="85"/>
      <c r="F45" s="85"/>
      <c r="G45" s="85"/>
      <c r="H45" s="85"/>
      <c r="I45" s="85"/>
      <c r="J45" s="85"/>
      <c r="K45" s="85"/>
      <c r="L45" s="85"/>
      <c r="M45" s="85"/>
      <c r="N45" s="85"/>
      <c r="O45" s="85"/>
      <c r="P45" s="85"/>
      <c r="Q45" s="85"/>
      <c r="R45" s="85"/>
      <c r="S45" s="85"/>
      <c r="T45" s="85"/>
      <c r="U45" s="85"/>
      <c r="V45" s="85"/>
      <c r="W45" s="85"/>
      <c r="X45" s="85"/>
      <c r="Y45" s="85"/>
      <c r="Z45" s="85"/>
      <c r="AA45" s="85"/>
      <c r="AB45" s="85"/>
      <c r="AC45" s="85"/>
      <c r="AD45" s="85"/>
      <c r="AE45" s="85"/>
      <c r="AF45" s="85"/>
      <c r="AG45" s="85"/>
      <c r="AH45" s="85"/>
      <c r="AI45" s="85"/>
      <c r="AJ45" s="85"/>
      <c r="AK45" s="85"/>
      <c r="AL45" s="85"/>
      <c r="AM45" s="85"/>
      <c r="AN45" s="85"/>
      <c r="AO45" s="85"/>
      <c r="AP45" s="85"/>
      <c r="AQ45" s="85"/>
      <c r="AR45" s="85"/>
      <c r="AS45" s="85"/>
      <c r="AT45" s="85"/>
      <c r="AU45" s="85"/>
      <c r="AV45" s="85"/>
      <c r="AW45" s="85"/>
      <c r="AX45" s="85"/>
      <c r="AY45" s="85"/>
      <c r="AZ45" s="85"/>
      <c r="BA45" s="85"/>
      <c r="BB45" s="85"/>
      <c r="BC45" s="85"/>
      <c r="BD45" s="85"/>
      <c r="BE45" s="85"/>
      <c r="BF45" s="85"/>
      <c r="BG45" s="85"/>
      <c r="BH45" s="85"/>
    </row>
  </sheetData>
  <sheetProtection sheet="1" objects="1" scenarios="1" selectLockedCells="1" selectUnlockedCells="1"/>
  <mergeCells count="147">
    <mergeCell ref="A45:BH45"/>
    <mergeCell ref="BH1:BH44"/>
    <mergeCell ref="A2:BG2"/>
    <mergeCell ref="A3:E7"/>
    <mergeCell ref="F3:H7"/>
    <mergeCell ref="I3:K7"/>
    <mergeCell ref="BD3:BG7"/>
    <mergeCell ref="L3:O7"/>
    <mergeCell ref="P3:S7"/>
    <mergeCell ref="T3:W7"/>
    <mergeCell ref="X3:AA7"/>
    <mergeCell ref="AB3:AE7"/>
    <mergeCell ref="AF3:AI7"/>
    <mergeCell ref="A1:V1"/>
    <mergeCell ref="W1:AI1"/>
    <mergeCell ref="AJ1:AR1"/>
    <mergeCell ref="AS1:BC1"/>
    <mergeCell ref="BD1:BG1"/>
    <mergeCell ref="A12:E12"/>
    <mergeCell ref="F12:H12"/>
    <mergeCell ref="I12:K12"/>
    <mergeCell ref="A13:E13"/>
    <mergeCell ref="F13:H13"/>
    <mergeCell ref="I13:K13"/>
    <mergeCell ref="DK3:DK7"/>
    <mergeCell ref="A8:E8"/>
    <mergeCell ref="F8:H8"/>
    <mergeCell ref="I8:K8"/>
    <mergeCell ref="A9:E9"/>
    <mergeCell ref="F9:H9"/>
    <mergeCell ref="I9:K9"/>
    <mergeCell ref="CK3:CN7"/>
    <mergeCell ref="CO3:CR7"/>
    <mergeCell ref="CS3:CV7"/>
    <mergeCell ref="CW3:CZ7"/>
    <mergeCell ref="DA3:DD7"/>
    <mergeCell ref="DE3:DH7"/>
    <mergeCell ref="BM3:BP7"/>
    <mergeCell ref="BQ3:BT7"/>
    <mergeCell ref="BU3:BX7"/>
    <mergeCell ref="BY3:CB7"/>
    <mergeCell ref="CC3:CF7"/>
    <mergeCell ref="CG3:CJ7"/>
    <mergeCell ref="AJ3:AM7"/>
    <mergeCell ref="AN3:AQ7"/>
    <mergeCell ref="AR3:AU7"/>
    <mergeCell ref="AV3:AY7"/>
    <mergeCell ref="AZ3:BC7"/>
    <mergeCell ref="F10:H10"/>
    <mergeCell ref="I10:K10"/>
    <mergeCell ref="A11:E11"/>
    <mergeCell ref="F11:H11"/>
    <mergeCell ref="I11:K11"/>
    <mergeCell ref="A16:E16"/>
    <mergeCell ref="F16:H16"/>
    <mergeCell ref="I16:K16"/>
    <mergeCell ref="A10:E10"/>
    <mergeCell ref="A17:E17"/>
    <mergeCell ref="F17:H17"/>
    <mergeCell ref="I17:K17"/>
    <mergeCell ref="A14:E14"/>
    <mergeCell ref="F14:H14"/>
    <mergeCell ref="I14:K14"/>
    <mergeCell ref="A15:E15"/>
    <mergeCell ref="F15:H15"/>
    <mergeCell ref="I15:K15"/>
    <mergeCell ref="A20:E20"/>
    <mergeCell ref="F20:H20"/>
    <mergeCell ref="I20:K20"/>
    <mergeCell ref="A21:E21"/>
    <mergeCell ref="F21:H21"/>
    <mergeCell ref="I21:K21"/>
    <mergeCell ref="A18:E18"/>
    <mergeCell ref="F18:H18"/>
    <mergeCell ref="I18:K18"/>
    <mergeCell ref="A19:E19"/>
    <mergeCell ref="F19:H19"/>
    <mergeCell ref="I19:K19"/>
    <mergeCell ref="A24:E24"/>
    <mergeCell ref="F24:H24"/>
    <mergeCell ref="I24:K24"/>
    <mergeCell ref="A25:E25"/>
    <mergeCell ref="F25:H25"/>
    <mergeCell ref="I25:K25"/>
    <mergeCell ref="A22:E22"/>
    <mergeCell ref="F22:H22"/>
    <mergeCell ref="I22:K22"/>
    <mergeCell ref="A23:E23"/>
    <mergeCell ref="F23:H23"/>
    <mergeCell ref="I23:K23"/>
    <mergeCell ref="A28:E28"/>
    <mergeCell ref="F28:H28"/>
    <mergeCell ref="I28:K28"/>
    <mergeCell ref="A29:E29"/>
    <mergeCell ref="F29:H29"/>
    <mergeCell ref="I29:K29"/>
    <mergeCell ref="A26:E26"/>
    <mergeCell ref="F26:H26"/>
    <mergeCell ref="I26:K26"/>
    <mergeCell ref="A27:E27"/>
    <mergeCell ref="F27:H27"/>
    <mergeCell ref="I27:K27"/>
    <mergeCell ref="A32:E32"/>
    <mergeCell ref="F32:H32"/>
    <mergeCell ref="I32:K32"/>
    <mergeCell ref="A33:E33"/>
    <mergeCell ref="F33:H33"/>
    <mergeCell ref="I33:K33"/>
    <mergeCell ref="A30:E30"/>
    <mergeCell ref="F30:H30"/>
    <mergeCell ref="I30:K30"/>
    <mergeCell ref="A31:E31"/>
    <mergeCell ref="F31:H31"/>
    <mergeCell ref="I31:K31"/>
    <mergeCell ref="A36:E36"/>
    <mergeCell ref="F36:H36"/>
    <mergeCell ref="I36:K36"/>
    <mergeCell ref="A37:E37"/>
    <mergeCell ref="F37:H37"/>
    <mergeCell ref="I37:K37"/>
    <mergeCell ref="A34:E34"/>
    <mergeCell ref="F34:H34"/>
    <mergeCell ref="I34:K34"/>
    <mergeCell ref="A35:E35"/>
    <mergeCell ref="F35:H35"/>
    <mergeCell ref="I35:K35"/>
    <mergeCell ref="A40:E40"/>
    <mergeCell ref="F40:H40"/>
    <mergeCell ref="I40:K40"/>
    <mergeCell ref="A41:E41"/>
    <mergeCell ref="F41:H41"/>
    <mergeCell ref="I41:K41"/>
    <mergeCell ref="A38:E38"/>
    <mergeCell ref="F38:H38"/>
    <mergeCell ref="I38:K38"/>
    <mergeCell ref="A39:E39"/>
    <mergeCell ref="F39:H39"/>
    <mergeCell ref="I39:K39"/>
    <mergeCell ref="A44:E44"/>
    <mergeCell ref="F44:H44"/>
    <mergeCell ref="I44:K44"/>
    <mergeCell ref="A42:E42"/>
    <mergeCell ref="F42:H42"/>
    <mergeCell ref="I42:K42"/>
    <mergeCell ref="A43:E43"/>
    <mergeCell ref="F43:H43"/>
    <mergeCell ref="I43:K43"/>
  </mergeCells>
  <pageMargins left="1" right="0.45" top="0.5" bottom="0.75" header="0.3" footer="0.3"/>
  <pageSetup scale="78" orientation="landscape" r:id="rId1"/>
  <legacy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DR36"/>
  <sheetViews>
    <sheetView zoomScaleNormal="100" zoomScaleSheetLayoutView="100" workbookViewId="0">
      <pane xSplit="5" ySplit="7" topLeftCell="F8" activePane="bottomRight" state="frozen"/>
      <selection activeCell="A3" sqref="A3:AR55"/>
      <selection pane="topRight" activeCell="A3" sqref="A3:AR55"/>
      <selection pane="bottomLeft" activeCell="A3" sqref="A3:AR55"/>
      <selection pane="bottomRight" activeCell="P1" sqref="P1:Q1"/>
    </sheetView>
  </sheetViews>
  <sheetFormatPr defaultColWidth="0" defaultRowHeight="14.15" zeroHeight="1" x14ac:dyDescent="0.35"/>
  <cols>
    <col min="1" max="4" width="2.3046875" style="1" customWidth="1"/>
    <col min="5" max="5" width="12.53515625" style="1" customWidth="1"/>
    <col min="6" max="17" width="7.69140625" style="1" customWidth="1"/>
    <col min="18" max="18" width="6.3046875" style="1" customWidth="1"/>
    <col min="19" max="19" width="5.69140625" style="1" hidden="1" customWidth="1"/>
    <col min="20" max="67" width="2" style="1" hidden="1" customWidth="1"/>
    <col min="68" max="68" width="1.84375" style="1" hidden="1" customWidth="1"/>
    <col min="69" max="72" width="2.3046875" style="1" hidden="1" customWidth="1"/>
    <col min="73" max="73" width="11.07421875" style="1" hidden="1" customWidth="1"/>
    <col min="74" max="88" width="2.3046875" style="1" hidden="1" customWidth="1"/>
    <col min="89" max="89" width="4.53515625" style="1" hidden="1" customWidth="1"/>
    <col min="90" max="114" width="2.3046875" style="1" hidden="1" customWidth="1"/>
    <col min="115" max="115" width="4.53515625" style="1" hidden="1" customWidth="1"/>
    <col min="116" max="120" width="2.3046875" style="1" hidden="1" customWidth="1"/>
    <col min="121" max="121" width="8.3046875" style="1" hidden="1" customWidth="1"/>
    <col min="122" max="122" width="5" style="1" hidden="1" customWidth="1"/>
    <col min="123" max="16384" width="2.3046875" style="1" hidden="1"/>
  </cols>
  <sheetData>
    <row r="1" spans="1:122" ht="15.45" x14ac:dyDescent="0.4">
      <c r="A1" s="86" t="str">
        <f>'Page 1'!B11</f>
        <v>Gasconade County</v>
      </c>
      <c r="B1" s="86"/>
      <c r="C1" s="86"/>
      <c r="D1" s="86"/>
      <c r="E1" s="86"/>
      <c r="F1" s="86"/>
      <c r="G1" s="86"/>
      <c r="H1" s="86"/>
      <c r="I1" s="86"/>
      <c r="J1" s="86"/>
      <c r="K1" s="86"/>
      <c r="L1" s="86"/>
      <c r="M1" s="87" t="s">
        <v>13</v>
      </c>
      <c r="N1" s="87"/>
      <c r="O1" s="87"/>
      <c r="P1" s="523" t="str">
        <f>IF(ISBLANK('Page 14 PC2YR'!AJ1)," ",('Page 14 PC2YR'!AJ1))</f>
        <v xml:space="preserve"> </v>
      </c>
      <c r="Q1" s="523"/>
      <c r="R1" s="478">
        <v>15</v>
      </c>
      <c r="S1" s="28"/>
      <c r="T1" s="28"/>
      <c r="U1" s="28"/>
      <c r="V1" s="28"/>
      <c r="W1" s="28"/>
      <c r="X1" s="28"/>
      <c r="Y1" s="28"/>
      <c r="Z1" s="28"/>
      <c r="AA1" s="28"/>
      <c r="AB1" s="28"/>
      <c r="AC1" s="28"/>
      <c r="AD1" s="28"/>
      <c r="AE1" s="87" t="s">
        <v>13</v>
      </c>
      <c r="AF1" s="88"/>
      <c r="AG1" s="88"/>
      <c r="AH1" s="88"/>
      <c r="AI1" s="88"/>
      <c r="AJ1" s="88"/>
      <c r="AK1" s="88"/>
      <c r="AL1" s="88"/>
      <c r="AM1" s="88"/>
      <c r="AN1" s="88"/>
      <c r="AO1" s="88"/>
      <c r="AP1" s="88"/>
      <c r="AQ1" s="88"/>
      <c r="AR1" s="506"/>
      <c r="AS1" s="506"/>
      <c r="AT1" s="506"/>
      <c r="AU1" s="506"/>
      <c r="AV1" s="506"/>
      <c r="AW1" s="506"/>
      <c r="AX1" s="506"/>
      <c r="AY1" s="506"/>
      <c r="AZ1" s="506"/>
      <c r="BA1" s="469" t="s">
        <v>664</v>
      </c>
      <c r="BB1" s="469"/>
      <c r="BC1" s="469"/>
      <c r="BD1" s="469"/>
      <c r="BE1" s="469"/>
      <c r="BF1" s="469"/>
      <c r="BG1" s="469"/>
      <c r="BH1" s="469"/>
      <c r="BI1" s="469"/>
      <c r="BJ1" s="469"/>
      <c r="BK1" s="469"/>
      <c r="BL1" s="468" t="str">
        <f>BU1</f>
        <v>2026</v>
      </c>
      <c r="BM1" s="468"/>
      <c r="BN1" s="468"/>
      <c r="BO1" s="468"/>
      <c r="BP1" s="478">
        <v>12</v>
      </c>
      <c r="BQ1" s="1" t="str">
        <f>'Page 1'!B6</f>
        <v>2026-2027</v>
      </c>
      <c r="BU1" s="1" t="str">
        <f>LEFT(BQ1,4)</f>
        <v>2026</v>
      </c>
    </row>
    <row r="2" spans="1:122" ht="15.45" x14ac:dyDescent="0.4">
      <c r="A2" s="475" t="str">
        <f>"Phase Chart " &amp;'Page 14 PC2YR'!BN1</f>
        <v>Phase Chart 2027</v>
      </c>
      <c r="B2" s="123"/>
      <c r="C2" s="123"/>
      <c r="D2" s="123"/>
      <c r="E2" s="123"/>
      <c r="F2" s="123"/>
      <c r="G2" s="123"/>
      <c r="H2" s="123"/>
      <c r="I2" s="123"/>
      <c r="J2" s="123"/>
      <c r="K2" s="123"/>
      <c r="L2" s="123"/>
      <c r="M2" s="123"/>
      <c r="N2" s="123"/>
      <c r="O2" s="123"/>
      <c r="P2" s="123"/>
      <c r="Q2" s="123"/>
      <c r="R2" s="214"/>
      <c r="S2" s="28"/>
      <c r="T2" s="28"/>
      <c r="U2" s="28"/>
      <c r="V2" s="28"/>
      <c r="W2" s="28"/>
      <c r="X2" s="28"/>
      <c r="Y2" s="28"/>
      <c r="Z2" s="28"/>
      <c r="AA2" s="28"/>
      <c r="AB2" s="28"/>
      <c r="AC2" s="28"/>
      <c r="AD2" s="28"/>
      <c r="AE2" s="6"/>
      <c r="AF2" s="3"/>
      <c r="AG2" s="3"/>
      <c r="AH2" s="3"/>
      <c r="AI2" s="3"/>
      <c r="AJ2" s="3"/>
      <c r="AK2" s="3"/>
      <c r="AL2" s="3"/>
      <c r="AM2" s="3"/>
      <c r="AN2" s="3"/>
      <c r="AO2" s="3"/>
      <c r="AP2" s="3"/>
      <c r="AQ2" s="3"/>
      <c r="AR2" s="32"/>
      <c r="AS2" s="32"/>
      <c r="AT2" s="32"/>
      <c r="AU2" s="32"/>
      <c r="AV2" s="32"/>
      <c r="AW2" s="32"/>
      <c r="AX2" s="32"/>
      <c r="AY2" s="32"/>
      <c r="AZ2" s="32"/>
      <c r="BA2" s="31"/>
      <c r="BB2" s="31"/>
      <c r="BC2" s="31"/>
      <c r="BD2" s="31"/>
      <c r="BE2" s="31"/>
      <c r="BF2" s="31"/>
      <c r="BG2" s="31"/>
      <c r="BH2" s="31"/>
      <c r="BI2" s="31"/>
      <c r="BJ2" s="31"/>
      <c r="BK2" s="31"/>
      <c r="BL2" s="33"/>
      <c r="BM2" s="33"/>
      <c r="BN2" s="33"/>
      <c r="BO2" s="33"/>
      <c r="BP2" s="478"/>
    </row>
    <row r="3" spans="1:122" ht="15" customHeight="1" x14ac:dyDescent="0.35">
      <c r="A3" s="507" t="s">
        <v>651</v>
      </c>
      <c r="B3" s="507"/>
      <c r="C3" s="507"/>
      <c r="D3" s="507"/>
      <c r="E3" s="507"/>
      <c r="F3" s="524" t="s">
        <v>650</v>
      </c>
      <c r="G3" s="524" t="s">
        <v>652</v>
      </c>
      <c r="H3" s="524" t="s">
        <v>653</v>
      </c>
      <c r="I3" s="524" t="s">
        <v>654</v>
      </c>
      <c r="J3" s="524" t="s">
        <v>655</v>
      </c>
      <c r="K3" s="524" t="s">
        <v>656</v>
      </c>
      <c r="L3" s="524" t="s">
        <v>657</v>
      </c>
      <c r="M3" s="524" t="s">
        <v>658</v>
      </c>
      <c r="N3" s="524" t="s">
        <v>659</v>
      </c>
      <c r="O3" s="524" t="s">
        <v>660</v>
      </c>
      <c r="P3" s="524" t="s">
        <v>661</v>
      </c>
      <c r="Q3" s="524" t="s">
        <v>662</v>
      </c>
      <c r="R3" s="214"/>
      <c r="S3" s="34"/>
      <c r="T3" s="508" t="s">
        <v>650</v>
      </c>
      <c r="U3" s="509"/>
      <c r="V3" s="509"/>
      <c r="W3" s="510"/>
      <c r="X3" s="505" t="s">
        <v>652</v>
      </c>
      <c r="Y3" s="505"/>
      <c r="Z3" s="505"/>
      <c r="AA3" s="505"/>
      <c r="AB3" s="505" t="s">
        <v>653</v>
      </c>
      <c r="AC3" s="505"/>
      <c r="AD3" s="505"/>
      <c r="AE3" s="505"/>
      <c r="AF3" s="505" t="s">
        <v>654</v>
      </c>
      <c r="AG3" s="505"/>
      <c r="AH3" s="505"/>
      <c r="AI3" s="505"/>
      <c r="AJ3" s="505" t="s">
        <v>655</v>
      </c>
      <c r="AK3" s="505"/>
      <c r="AL3" s="505"/>
      <c r="AM3" s="505"/>
      <c r="AN3" s="505" t="s">
        <v>656</v>
      </c>
      <c r="AO3" s="505"/>
      <c r="AP3" s="505"/>
      <c r="AQ3" s="505"/>
      <c r="AR3" s="505" t="s">
        <v>657</v>
      </c>
      <c r="AS3" s="505"/>
      <c r="AT3" s="505"/>
      <c r="AU3" s="505"/>
      <c r="AV3" s="505" t="s">
        <v>658</v>
      </c>
      <c r="AW3" s="505"/>
      <c r="AX3" s="505"/>
      <c r="AY3" s="505"/>
      <c r="AZ3" s="505" t="s">
        <v>659</v>
      </c>
      <c r="BA3" s="505"/>
      <c r="BB3" s="505"/>
      <c r="BC3" s="505"/>
      <c r="BD3" s="505" t="s">
        <v>660</v>
      </c>
      <c r="BE3" s="505"/>
      <c r="BF3" s="505"/>
      <c r="BG3" s="505"/>
      <c r="BH3" s="505" t="s">
        <v>661</v>
      </c>
      <c r="BI3" s="505"/>
      <c r="BJ3" s="505"/>
      <c r="BK3" s="505"/>
      <c r="BL3" s="505" t="s">
        <v>662</v>
      </c>
      <c r="BM3" s="505"/>
      <c r="BN3" s="505"/>
      <c r="BO3" s="505"/>
      <c r="BP3" s="478"/>
      <c r="BU3" s="474" t="s">
        <v>650</v>
      </c>
      <c r="BV3" s="474"/>
      <c r="BW3" s="474"/>
      <c r="BX3" s="474"/>
      <c r="BY3" s="474" t="s">
        <v>652</v>
      </c>
      <c r="BZ3" s="474"/>
      <c r="CA3" s="474"/>
      <c r="CB3" s="474"/>
      <c r="CC3" s="474" t="s">
        <v>653</v>
      </c>
      <c r="CD3" s="474"/>
      <c r="CE3" s="474"/>
      <c r="CF3" s="474"/>
      <c r="CG3" s="474" t="s">
        <v>654</v>
      </c>
      <c r="CH3" s="474"/>
      <c r="CI3" s="474"/>
      <c r="CJ3" s="474"/>
      <c r="CK3" s="474" t="s">
        <v>655</v>
      </c>
      <c r="CL3" s="474"/>
      <c r="CM3" s="474"/>
      <c r="CN3" s="474"/>
      <c r="CO3" s="474" t="s">
        <v>656</v>
      </c>
      <c r="CP3" s="474"/>
      <c r="CQ3" s="474"/>
      <c r="CR3" s="474"/>
      <c r="CS3" s="474" t="s">
        <v>657</v>
      </c>
      <c r="CT3" s="474"/>
      <c r="CU3" s="474"/>
      <c r="CV3" s="474"/>
      <c r="CW3" s="474" t="s">
        <v>658</v>
      </c>
      <c r="CX3" s="474"/>
      <c r="CY3" s="474"/>
      <c r="CZ3" s="474"/>
      <c r="DA3" s="474" t="s">
        <v>659</v>
      </c>
      <c r="DB3" s="474"/>
      <c r="DC3" s="474"/>
      <c r="DD3" s="474"/>
      <c r="DE3" s="474" t="s">
        <v>660</v>
      </c>
      <c r="DF3" s="474"/>
      <c r="DG3" s="474"/>
      <c r="DH3" s="474"/>
      <c r="DI3" s="474" t="s">
        <v>661</v>
      </c>
      <c r="DJ3" s="474"/>
      <c r="DK3" s="474"/>
      <c r="DL3" s="474"/>
      <c r="DM3" s="474" t="s">
        <v>662</v>
      </c>
      <c r="DN3" s="474"/>
      <c r="DO3" s="474"/>
      <c r="DP3" s="474"/>
    </row>
    <row r="4" spans="1:122" x14ac:dyDescent="0.35">
      <c r="A4" s="507"/>
      <c r="B4" s="507"/>
      <c r="C4" s="507"/>
      <c r="D4" s="507"/>
      <c r="E4" s="507"/>
      <c r="F4" s="525"/>
      <c r="G4" s="525"/>
      <c r="H4" s="525"/>
      <c r="I4" s="525"/>
      <c r="J4" s="525"/>
      <c r="K4" s="525"/>
      <c r="L4" s="525"/>
      <c r="M4" s="525"/>
      <c r="N4" s="525"/>
      <c r="O4" s="525"/>
      <c r="P4" s="525"/>
      <c r="Q4" s="525"/>
      <c r="R4" s="214"/>
      <c r="S4" s="34"/>
      <c r="T4" s="511"/>
      <c r="U4" s="512"/>
      <c r="V4" s="512"/>
      <c r="W4" s="513"/>
      <c r="X4" s="505"/>
      <c r="Y4" s="505"/>
      <c r="Z4" s="505"/>
      <c r="AA4" s="505"/>
      <c r="AB4" s="505"/>
      <c r="AC4" s="505"/>
      <c r="AD4" s="505"/>
      <c r="AE4" s="505"/>
      <c r="AF4" s="505"/>
      <c r="AG4" s="505"/>
      <c r="AH4" s="505"/>
      <c r="AI4" s="505"/>
      <c r="AJ4" s="505"/>
      <c r="AK4" s="505"/>
      <c r="AL4" s="505"/>
      <c r="AM4" s="505"/>
      <c r="AN4" s="505"/>
      <c r="AO4" s="505"/>
      <c r="AP4" s="505"/>
      <c r="AQ4" s="505"/>
      <c r="AR4" s="505"/>
      <c r="AS4" s="505"/>
      <c r="AT4" s="505"/>
      <c r="AU4" s="505"/>
      <c r="AV4" s="505"/>
      <c r="AW4" s="505"/>
      <c r="AX4" s="505"/>
      <c r="AY4" s="505"/>
      <c r="AZ4" s="505"/>
      <c r="BA4" s="505"/>
      <c r="BB4" s="505"/>
      <c r="BC4" s="505"/>
      <c r="BD4" s="505"/>
      <c r="BE4" s="505"/>
      <c r="BF4" s="505"/>
      <c r="BG4" s="505"/>
      <c r="BH4" s="505"/>
      <c r="BI4" s="505"/>
      <c r="BJ4" s="505"/>
      <c r="BK4" s="505"/>
      <c r="BL4" s="505"/>
      <c r="BM4" s="505"/>
      <c r="BN4" s="505"/>
      <c r="BO4" s="505"/>
      <c r="BP4" s="478"/>
      <c r="BU4" s="474"/>
      <c r="BV4" s="474"/>
      <c r="BW4" s="474"/>
      <c r="BX4" s="474"/>
      <c r="BY4" s="474"/>
      <c r="BZ4" s="474"/>
      <c r="CA4" s="474"/>
      <c r="CB4" s="474"/>
      <c r="CC4" s="474"/>
      <c r="CD4" s="474"/>
      <c r="CE4" s="474"/>
      <c r="CF4" s="474"/>
      <c r="CG4" s="474"/>
      <c r="CH4" s="474"/>
      <c r="CI4" s="474"/>
      <c r="CJ4" s="474"/>
      <c r="CK4" s="474"/>
      <c r="CL4" s="474"/>
      <c r="CM4" s="474"/>
      <c r="CN4" s="474"/>
      <c r="CO4" s="474"/>
      <c r="CP4" s="474"/>
      <c r="CQ4" s="474"/>
      <c r="CR4" s="474"/>
      <c r="CS4" s="474"/>
      <c r="CT4" s="474"/>
      <c r="CU4" s="474"/>
      <c r="CV4" s="474"/>
      <c r="CW4" s="474"/>
      <c r="CX4" s="474"/>
      <c r="CY4" s="474"/>
      <c r="CZ4" s="474"/>
      <c r="DA4" s="474"/>
      <c r="DB4" s="474"/>
      <c r="DC4" s="474"/>
      <c r="DD4" s="474"/>
      <c r="DE4" s="474"/>
      <c r="DF4" s="474"/>
      <c r="DG4" s="474"/>
      <c r="DH4" s="474"/>
      <c r="DI4" s="474"/>
      <c r="DJ4" s="474"/>
      <c r="DK4" s="474"/>
      <c r="DL4" s="474"/>
      <c r="DM4" s="474"/>
      <c r="DN4" s="474"/>
      <c r="DO4" s="474"/>
      <c r="DP4" s="474"/>
    </row>
    <row r="5" spans="1:122" x14ac:dyDescent="0.35">
      <c r="A5" s="507"/>
      <c r="B5" s="507"/>
      <c r="C5" s="507"/>
      <c r="D5" s="507"/>
      <c r="E5" s="507"/>
      <c r="F5" s="525"/>
      <c r="G5" s="525"/>
      <c r="H5" s="525"/>
      <c r="I5" s="525"/>
      <c r="J5" s="525"/>
      <c r="K5" s="525"/>
      <c r="L5" s="525"/>
      <c r="M5" s="525"/>
      <c r="N5" s="525"/>
      <c r="O5" s="525"/>
      <c r="P5" s="525"/>
      <c r="Q5" s="525"/>
      <c r="R5" s="214"/>
      <c r="S5" s="34"/>
      <c r="T5" s="511"/>
      <c r="U5" s="512"/>
      <c r="V5" s="512"/>
      <c r="W5" s="513"/>
      <c r="X5" s="505"/>
      <c r="Y5" s="505"/>
      <c r="Z5" s="505"/>
      <c r="AA5" s="505"/>
      <c r="AB5" s="505"/>
      <c r="AC5" s="505"/>
      <c r="AD5" s="505"/>
      <c r="AE5" s="505"/>
      <c r="AF5" s="505"/>
      <c r="AG5" s="505"/>
      <c r="AH5" s="505"/>
      <c r="AI5" s="505"/>
      <c r="AJ5" s="505"/>
      <c r="AK5" s="505"/>
      <c r="AL5" s="505"/>
      <c r="AM5" s="505"/>
      <c r="AN5" s="505"/>
      <c r="AO5" s="505"/>
      <c r="AP5" s="505"/>
      <c r="AQ5" s="505"/>
      <c r="AR5" s="505"/>
      <c r="AS5" s="505"/>
      <c r="AT5" s="505"/>
      <c r="AU5" s="505"/>
      <c r="AV5" s="505"/>
      <c r="AW5" s="505"/>
      <c r="AX5" s="505"/>
      <c r="AY5" s="505"/>
      <c r="AZ5" s="505"/>
      <c r="BA5" s="505"/>
      <c r="BB5" s="505"/>
      <c r="BC5" s="505"/>
      <c r="BD5" s="505"/>
      <c r="BE5" s="505"/>
      <c r="BF5" s="505"/>
      <c r="BG5" s="505"/>
      <c r="BH5" s="505"/>
      <c r="BI5" s="505"/>
      <c r="BJ5" s="505"/>
      <c r="BK5" s="505"/>
      <c r="BL5" s="505"/>
      <c r="BM5" s="505"/>
      <c r="BN5" s="505"/>
      <c r="BO5" s="505"/>
      <c r="BP5" s="478"/>
      <c r="BU5" s="474"/>
      <c r="BV5" s="474"/>
      <c r="BW5" s="474"/>
      <c r="BX5" s="474"/>
      <c r="BY5" s="474"/>
      <c r="BZ5" s="474"/>
      <c r="CA5" s="474"/>
      <c r="CB5" s="474"/>
      <c r="CC5" s="474"/>
      <c r="CD5" s="474"/>
      <c r="CE5" s="474"/>
      <c r="CF5" s="474"/>
      <c r="CG5" s="474"/>
      <c r="CH5" s="474"/>
      <c r="CI5" s="474"/>
      <c r="CJ5" s="474"/>
      <c r="CK5" s="474"/>
      <c r="CL5" s="474"/>
      <c r="CM5" s="474"/>
      <c r="CN5" s="474"/>
      <c r="CO5" s="474"/>
      <c r="CP5" s="474"/>
      <c r="CQ5" s="474"/>
      <c r="CR5" s="474"/>
      <c r="CS5" s="474"/>
      <c r="CT5" s="474"/>
      <c r="CU5" s="474"/>
      <c r="CV5" s="474"/>
      <c r="CW5" s="474"/>
      <c r="CX5" s="474"/>
      <c r="CY5" s="474"/>
      <c r="CZ5" s="474"/>
      <c r="DA5" s="474"/>
      <c r="DB5" s="474"/>
      <c r="DC5" s="474"/>
      <c r="DD5" s="474"/>
      <c r="DE5" s="474"/>
      <c r="DF5" s="474"/>
      <c r="DG5" s="474"/>
      <c r="DH5" s="474"/>
      <c r="DI5" s="474"/>
      <c r="DJ5" s="474"/>
      <c r="DK5" s="474"/>
      <c r="DL5" s="474"/>
      <c r="DM5" s="474"/>
      <c r="DN5" s="474"/>
      <c r="DO5" s="474"/>
      <c r="DP5" s="474"/>
    </row>
    <row r="6" spans="1:122" ht="17.25" customHeight="1" x14ac:dyDescent="0.35">
      <c r="A6" s="507"/>
      <c r="B6" s="507"/>
      <c r="C6" s="507"/>
      <c r="D6" s="507"/>
      <c r="E6" s="507"/>
      <c r="F6" s="525"/>
      <c r="G6" s="525"/>
      <c r="H6" s="525"/>
      <c r="I6" s="525"/>
      <c r="J6" s="525"/>
      <c r="K6" s="525"/>
      <c r="L6" s="525"/>
      <c r="M6" s="525"/>
      <c r="N6" s="525"/>
      <c r="O6" s="525"/>
      <c r="P6" s="525"/>
      <c r="Q6" s="525"/>
      <c r="R6" s="214"/>
      <c r="S6" s="34"/>
      <c r="T6" s="511"/>
      <c r="U6" s="512"/>
      <c r="V6" s="512"/>
      <c r="W6" s="513"/>
      <c r="X6" s="505"/>
      <c r="Y6" s="505"/>
      <c r="Z6" s="505"/>
      <c r="AA6" s="505"/>
      <c r="AB6" s="505"/>
      <c r="AC6" s="505"/>
      <c r="AD6" s="505"/>
      <c r="AE6" s="505"/>
      <c r="AF6" s="505"/>
      <c r="AG6" s="505"/>
      <c r="AH6" s="505"/>
      <c r="AI6" s="505"/>
      <c r="AJ6" s="505"/>
      <c r="AK6" s="505"/>
      <c r="AL6" s="505"/>
      <c r="AM6" s="505"/>
      <c r="AN6" s="505"/>
      <c r="AO6" s="505"/>
      <c r="AP6" s="505"/>
      <c r="AQ6" s="505"/>
      <c r="AR6" s="505"/>
      <c r="AS6" s="505"/>
      <c r="AT6" s="505"/>
      <c r="AU6" s="505"/>
      <c r="AV6" s="505"/>
      <c r="AW6" s="505"/>
      <c r="AX6" s="505"/>
      <c r="AY6" s="505"/>
      <c r="AZ6" s="505"/>
      <c r="BA6" s="505"/>
      <c r="BB6" s="505"/>
      <c r="BC6" s="505"/>
      <c r="BD6" s="505"/>
      <c r="BE6" s="505"/>
      <c r="BF6" s="505"/>
      <c r="BG6" s="505"/>
      <c r="BH6" s="505"/>
      <c r="BI6" s="505"/>
      <c r="BJ6" s="505"/>
      <c r="BK6" s="505"/>
      <c r="BL6" s="505"/>
      <c r="BM6" s="505"/>
      <c r="BN6" s="505"/>
      <c r="BO6" s="505"/>
      <c r="BP6" s="478"/>
      <c r="BU6" s="474"/>
      <c r="BV6" s="474"/>
      <c r="BW6" s="474"/>
      <c r="BX6" s="474"/>
      <c r="BY6" s="474"/>
      <c r="BZ6" s="474"/>
      <c r="CA6" s="474"/>
      <c r="CB6" s="474"/>
      <c r="CC6" s="474"/>
      <c r="CD6" s="474"/>
      <c r="CE6" s="474"/>
      <c r="CF6" s="474"/>
      <c r="CG6" s="474"/>
      <c r="CH6" s="474"/>
      <c r="CI6" s="474"/>
      <c r="CJ6" s="474"/>
      <c r="CK6" s="474"/>
      <c r="CL6" s="474"/>
      <c r="CM6" s="474"/>
      <c r="CN6" s="474"/>
      <c r="CO6" s="474"/>
      <c r="CP6" s="474"/>
      <c r="CQ6" s="474"/>
      <c r="CR6" s="474"/>
      <c r="CS6" s="474"/>
      <c r="CT6" s="474"/>
      <c r="CU6" s="474"/>
      <c r="CV6" s="474"/>
      <c r="CW6" s="474"/>
      <c r="CX6" s="474"/>
      <c r="CY6" s="474"/>
      <c r="CZ6" s="474"/>
      <c r="DA6" s="474"/>
      <c r="DB6" s="474"/>
      <c r="DC6" s="474"/>
      <c r="DD6" s="474"/>
      <c r="DE6" s="474"/>
      <c r="DF6" s="474"/>
      <c r="DG6" s="474"/>
      <c r="DH6" s="474"/>
      <c r="DI6" s="474"/>
      <c r="DJ6" s="474"/>
      <c r="DK6" s="474"/>
      <c r="DL6" s="474"/>
      <c r="DM6" s="474"/>
      <c r="DN6" s="474"/>
      <c r="DO6" s="474"/>
      <c r="DP6" s="474"/>
    </row>
    <row r="7" spans="1:122" x14ac:dyDescent="0.35">
      <c r="A7" s="507"/>
      <c r="B7" s="507"/>
      <c r="C7" s="507"/>
      <c r="D7" s="507"/>
      <c r="E7" s="507"/>
      <c r="F7" s="526"/>
      <c r="G7" s="526"/>
      <c r="H7" s="526"/>
      <c r="I7" s="526"/>
      <c r="J7" s="526"/>
      <c r="K7" s="526"/>
      <c r="L7" s="526"/>
      <c r="M7" s="526"/>
      <c r="N7" s="526"/>
      <c r="O7" s="526"/>
      <c r="P7" s="526"/>
      <c r="Q7" s="526"/>
      <c r="R7" s="214"/>
      <c r="S7" s="34"/>
      <c r="T7" s="514"/>
      <c r="U7" s="515"/>
      <c r="V7" s="515"/>
      <c r="W7" s="516"/>
      <c r="X7" s="505"/>
      <c r="Y7" s="505"/>
      <c r="Z7" s="505"/>
      <c r="AA7" s="505"/>
      <c r="AB7" s="505"/>
      <c r="AC7" s="505"/>
      <c r="AD7" s="505"/>
      <c r="AE7" s="505"/>
      <c r="AF7" s="505"/>
      <c r="AG7" s="505"/>
      <c r="AH7" s="505"/>
      <c r="AI7" s="505"/>
      <c r="AJ7" s="505"/>
      <c r="AK7" s="505"/>
      <c r="AL7" s="505"/>
      <c r="AM7" s="505"/>
      <c r="AN7" s="505"/>
      <c r="AO7" s="505"/>
      <c r="AP7" s="505"/>
      <c r="AQ7" s="505"/>
      <c r="AR7" s="505"/>
      <c r="AS7" s="505"/>
      <c r="AT7" s="505"/>
      <c r="AU7" s="505"/>
      <c r="AV7" s="505"/>
      <c r="AW7" s="505"/>
      <c r="AX7" s="505"/>
      <c r="AY7" s="505"/>
      <c r="AZ7" s="505"/>
      <c r="BA7" s="505"/>
      <c r="BB7" s="505"/>
      <c r="BC7" s="505"/>
      <c r="BD7" s="505"/>
      <c r="BE7" s="505"/>
      <c r="BF7" s="505"/>
      <c r="BG7" s="505"/>
      <c r="BH7" s="505"/>
      <c r="BI7" s="505"/>
      <c r="BJ7" s="505"/>
      <c r="BK7" s="505"/>
      <c r="BL7" s="505"/>
      <c r="BM7" s="505"/>
      <c r="BN7" s="505"/>
      <c r="BO7" s="505"/>
      <c r="BP7" s="478"/>
      <c r="BU7" s="474"/>
      <c r="BV7" s="474"/>
      <c r="BW7" s="474"/>
      <c r="BX7" s="474"/>
      <c r="BY7" s="474"/>
      <c r="BZ7" s="474"/>
      <c r="CA7" s="474"/>
      <c r="CB7" s="474"/>
      <c r="CC7" s="474"/>
      <c r="CD7" s="474"/>
      <c r="CE7" s="474"/>
      <c r="CF7" s="474"/>
      <c r="CG7" s="474"/>
      <c r="CH7" s="474"/>
      <c r="CI7" s="474"/>
      <c r="CJ7" s="474"/>
      <c r="CK7" s="474"/>
      <c r="CL7" s="474"/>
      <c r="CM7" s="474"/>
      <c r="CN7" s="474"/>
      <c r="CO7" s="474"/>
      <c r="CP7" s="474"/>
      <c r="CQ7" s="474"/>
      <c r="CR7" s="474"/>
      <c r="CS7" s="474"/>
      <c r="CT7" s="474"/>
      <c r="CU7" s="474"/>
      <c r="CV7" s="474"/>
      <c r="CW7" s="474"/>
      <c r="CX7" s="474"/>
      <c r="CY7" s="474"/>
      <c r="CZ7" s="474"/>
      <c r="DA7" s="474"/>
      <c r="DB7" s="474"/>
      <c r="DC7" s="474"/>
      <c r="DD7" s="474"/>
      <c r="DE7" s="474"/>
      <c r="DF7" s="474"/>
      <c r="DG7" s="474"/>
      <c r="DH7" s="474"/>
      <c r="DI7" s="474"/>
      <c r="DJ7" s="474"/>
      <c r="DK7" s="474"/>
      <c r="DL7" s="474"/>
      <c r="DM7" s="474"/>
      <c r="DN7" s="474"/>
      <c r="DO7" s="474"/>
      <c r="DP7" s="474"/>
    </row>
    <row r="8" spans="1:122" ht="14.6" x14ac:dyDescent="0.4">
      <c r="A8" s="451" t="s">
        <v>665</v>
      </c>
      <c r="B8" s="452"/>
      <c r="C8" s="452"/>
      <c r="D8" s="452"/>
      <c r="E8" s="453"/>
      <c r="F8" s="25" t="str">
        <f>IF(ISBLANK('Page 14 PC2YR'!F9)," ",'Page 15 PC2YR'!T8)</f>
        <v xml:space="preserve"> </v>
      </c>
      <c r="G8" s="25" t="str">
        <f>IF(ISBLANK('Page 14 PC2YR'!F9)," ",'Page 15 PC2YR'!X8)</f>
        <v xml:space="preserve"> </v>
      </c>
      <c r="H8" s="25" t="str">
        <f>IF(ISBLANK('Page 14 PC2YR'!F9)," ",'Page 15 PC2YR'!AB8)</f>
        <v xml:space="preserve"> </v>
      </c>
      <c r="I8" s="25" t="str">
        <f>IF(ISBLANK('Page 14 PC2YR'!F9)," ",'Page 15 PC2YR'!AF8)</f>
        <v xml:space="preserve"> </v>
      </c>
      <c r="J8" s="25">
        <f>IF(ISBLANK('Page 14 PC2YR'!F9)," ",'Page 15 PC2YR'!AJ8)</f>
        <v>0.6</v>
      </c>
      <c r="K8" s="25">
        <f>IF(ISBLANK('Page 14 PC2YR'!F9)," ",'Page 15 PC2YR'!AN8)</f>
        <v>0.6</v>
      </c>
      <c r="L8" s="25" t="str">
        <f>IF(ISBLANK('Page 14 PC2YR'!F9)," ",'Page 15 PC2YR'!AR8)</f>
        <v xml:space="preserve"> </v>
      </c>
      <c r="M8" s="25" t="str">
        <f>IF(ISBLANK('Page 14 PC2YR'!F9)," ",'Page 15 PC2YR'!AV8)</f>
        <v xml:space="preserve"> </v>
      </c>
      <c r="N8" s="25" t="str">
        <f>IF(ISBLANK('Page 14 PC2YR'!F9)," ",'Page 15 PC2YR'!AZ8)</f>
        <v xml:space="preserve"> </v>
      </c>
      <c r="O8" s="25" t="str">
        <f>IF(ISBLANK('Page 14 PC2YR'!F9)," ",'Page 15 PC2YR'!BD8)</f>
        <v xml:space="preserve"> </v>
      </c>
      <c r="P8" s="25" t="str">
        <f>IF(ISBLANK('Page 14 PC2YR'!F9)," ",'Page 15 PC2YR'!BH8)</f>
        <v xml:space="preserve"> </v>
      </c>
      <c r="Q8" s="25" t="str">
        <f>IF(ISBLANK('Page 14 PC2YR'!F9)," ",'Page 15 PC2YR'!BL8)</f>
        <v xml:space="preserve"> </v>
      </c>
      <c r="R8" s="214"/>
      <c r="S8" s="34"/>
      <c r="T8" s="500" t="str">
        <f>IF(OR(COUNTIF('Page 14 PC2YR'!L9:O9,"x")&gt;0,COUNTIF('Page 14 PC2YR'!L9:O9,"X")&gt;0),'Page 14 PC2YR'!DL9," ")</f>
        <v xml:space="preserve"> </v>
      </c>
      <c r="U8" s="501"/>
      <c r="V8" s="501"/>
      <c r="W8" s="502"/>
      <c r="X8" s="500" t="str">
        <f>IF(OR(COUNTIF('Page 14 PC2YR'!P9:S9,"x")&gt;0,COUNTIF('Page 14 PC2YR'!P9:S9,"X")&gt;0),'Page 14 PC2YR'!DL9," ")</f>
        <v xml:space="preserve"> </v>
      </c>
      <c r="Y8" s="517"/>
      <c r="Z8" s="517"/>
      <c r="AA8" s="518"/>
      <c r="AB8" s="500" t="str">
        <f>IF(OR(COUNTIF('Page 14 PC2YR'!T9:W9,"x")&gt;0,COUNTIF('Page 14 PC2YR'!T9:W9,"X")&gt;0),'Page 14 PC2YR'!DL9," ")</f>
        <v xml:space="preserve"> </v>
      </c>
      <c r="AC8" s="503"/>
      <c r="AD8" s="503"/>
      <c r="AE8" s="504"/>
      <c r="AF8" s="500" t="str">
        <f>IF(OR(COUNTIF('Page 14 PC2YR'!X9:AA9,"x")&gt;0,COUNTIF('Page 14 PC2YR'!X9:AA9,"X")&gt;0),'Page 14 PC2YR'!DL9," ")</f>
        <v xml:space="preserve"> </v>
      </c>
      <c r="AG8" s="503"/>
      <c r="AH8" s="503"/>
      <c r="AI8" s="504"/>
      <c r="AJ8" s="500">
        <f>IF(OR(COUNTIF('Page 14 PC2YR'!AB9:AE9,"x")&gt;0,COUNTIF('Page 14 PC2YR'!AB9:AE9,"X")&gt;0),'Page 14 PC2YR'!DL9," ")</f>
        <v>0.6</v>
      </c>
      <c r="AK8" s="503"/>
      <c r="AL8" s="503"/>
      <c r="AM8" s="504"/>
      <c r="AN8" s="500">
        <f>IF(OR(COUNTIF('Page 14 PC2YR'!AF9:AI9,"x")&gt;0,COUNTIF('Page 14 PC2YR'!AF9:AI9,"X")&gt;0),'Page 14 PC2YR'!DL9," ")</f>
        <v>0.6</v>
      </c>
      <c r="AO8" s="503"/>
      <c r="AP8" s="503"/>
      <c r="AQ8" s="504"/>
      <c r="AR8" s="500" t="str">
        <f>IF(OR(COUNTIF('Page 14 PC2YR'!AJ9:AM9,"x")&gt;0,COUNTIF('Page 14 PC2YR'!AJ9:AM9,"X")&gt;0),'Page 14 PC2YR'!DL9," ")</f>
        <v xml:space="preserve"> </v>
      </c>
      <c r="AS8" s="503"/>
      <c r="AT8" s="503"/>
      <c r="AU8" s="504"/>
      <c r="AV8" s="500" t="str">
        <f>IF(OR(COUNTIF('Page 14 PC2YR'!AN9:AQ9,"x")&gt;0,COUNTIF('Page 14 PC2YR'!AN9:AQ9,"X")&gt;0),'Page 14 PC2YR'!DL9," ")</f>
        <v xml:space="preserve"> </v>
      </c>
      <c r="AW8" s="503"/>
      <c r="AX8" s="503"/>
      <c r="AY8" s="504"/>
      <c r="AZ8" s="500" t="str">
        <f>IF(OR(COUNTIF('Page 14 PC2YR'!AR9:AU9,"x")&gt;0,COUNTIF('Page 14 PC2YR'!AR9:AU9,"X")&gt;0),'Page 14 PC2YR'!DL9," ")</f>
        <v xml:space="preserve"> </v>
      </c>
      <c r="BA8" s="503"/>
      <c r="BB8" s="503"/>
      <c r="BC8" s="504"/>
      <c r="BD8" s="500" t="str">
        <f>IF(OR(COUNTIF('Page 14 PC2YR'!AV9:AY9,"x")&gt;0,COUNTIF('Page 14 PC2YR'!AV9:AY9,"X")&gt;0),'Page 14 PC2YR'!DL9," ")</f>
        <v xml:space="preserve"> </v>
      </c>
      <c r="BE8" s="503"/>
      <c r="BF8" s="503"/>
      <c r="BG8" s="504"/>
      <c r="BH8" s="500" t="str">
        <f>IF(OR(COUNTIF('Page 14 PC2YR'!AZ9:BC9,"x")&gt;0,COUNTIF('Page 14 PC2YR'!AZ9:BC9,"X")&gt;0),'Page 14 PC2YR'!DL9," ")</f>
        <v xml:space="preserve"> </v>
      </c>
      <c r="BI8" s="503"/>
      <c r="BJ8" s="503"/>
      <c r="BK8" s="504"/>
      <c r="BL8" s="500" t="str">
        <f>IF(OR(COUNTIF('Page 14 PC2YR'!BD9:BG9,"x")&gt;0,COUNTIF('Page 14 PC2YR'!BD9:BG9,"X")&gt;0),'Page 14 PC2YR'!DL9," ")</f>
        <v xml:space="preserve"> </v>
      </c>
      <c r="BM8" s="503"/>
      <c r="BN8" s="503"/>
      <c r="BO8" s="504"/>
      <c r="BP8" s="478"/>
      <c r="BU8" s="26" t="str">
        <f t="shared" ref="BU8:CJ28" si="0">IF(OR(T8="x",T8= "X"),0.85,"")</f>
        <v/>
      </c>
      <c r="BV8" s="26" t="str">
        <f t="shared" si="0"/>
        <v/>
      </c>
      <c r="BW8" s="26" t="str">
        <f t="shared" si="0"/>
        <v/>
      </c>
      <c r="BX8" s="26" t="str">
        <f t="shared" si="0"/>
        <v/>
      </c>
      <c r="BY8" s="26" t="str">
        <f t="shared" si="0"/>
        <v/>
      </c>
      <c r="BZ8" s="26" t="str">
        <f t="shared" si="0"/>
        <v/>
      </c>
      <c r="CA8" s="26" t="str">
        <f t="shared" si="0"/>
        <v/>
      </c>
      <c r="CB8" s="26" t="str">
        <f t="shared" si="0"/>
        <v/>
      </c>
      <c r="CC8" s="26" t="str">
        <f t="shared" si="0"/>
        <v/>
      </c>
      <c r="CD8" s="26" t="str">
        <f t="shared" si="0"/>
        <v/>
      </c>
      <c r="CE8" s="26" t="str">
        <f t="shared" si="0"/>
        <v/>
      </c>
      <c r="CF8" s="26" t="str">
        <f t="shared" si="0"/>
        <v/>
      </c>
      <c r="CG8" s="26" t="str">
        <f t="shared" si="0"/>
        <v/>
      </c>
      <c r="CH8" s="26" t="str">
        <f t="shared" si="0"/>
        <v/>
      </c>
      <c r="CI8" s="26" t="str">
        <f t="shared" si="0"/>
        <v/>
      </c>
      <c r="CJ8" s="26" t="str">
        <f t="shared" si="0"/>
        <v/>
      </c>
      <c r="CK8" s="26" t="str">
        <f>IF(OR('Page 12 PC1YR'!AB9="x",'Page 12 PC1YR'!AB9= "X"),0.85,"")</f>
        <v/>
      </c>
      <c r="CL8" s="26" t="str">
        <f t="shared" ref="CL8:DA23" si="1">IF(OR(AK8="x",AK8= "X"),0.85,"")</f>
        <v/>
      </c>
      <c r="CM8" s="26" t="str">
        <f t="shared" si="1"/>
        <v/>
      </c>
      <c r="CN8" s="26" t="str">
        <f t="shared" si="1"/>
        <v/>
      </c>
      <c r="CO8" s="26" t="str">
        <f t="shared" si="1"/>
        <v/>
      </c>
      <c r="CP8" s="26" t="str">
        <f t="shared" si="1"/>
        <v/>
      </c>
      <c r="CQ8" s="26" t="str">
        <f t="shared" si="1"/>
        <v/>
      </c>
      <c r="CR8" s="26" t="str">
        <f t="shared" si="1"/>
        <v/>
      </c>
      <c r="CS8" s="26" t="str">
        <f t="shared" si="1"/>
        <v/>
      </c>
      <c r="CT8" s="26" t="str">
        <f t="shared" si="1"/>
        <v/>
      </c>
      <c r="CU8" s="26" t="str">
        <f t="shared" si="1"/>
        <v/>
      </c>
      <c r="CV8" s="26" t="str">
        <f t="shared" si="1"/>
        <v/>
      </c>
      <c r="CW8" s="26" t="str">
        <f t="shared" si="1"/>
        <v/>
      </c>
      <c r="CX8" s="26" t="str">
        <f t="shared" si="1"/>
        <v/>
      </c>
      <c r="CY8" s="26" t="str">
        <f t="shared" si="1"/>
        <v/>
      </c>
      <c r="CZ8" s="26" t="str">
        <f t="shared" si="1"/>
        <v/>
      </c>
      <c r="DA8" s="26" t="str">
        <f t="shared" si="1"/>
        <v/>
      </c>
      <c r="DB8" s="26" t="str">
        <f t="shared" ref="DA8:DP23" si="2">IF(OR(BA8="x",BA8= "X"),0.85,"")</f>
        <v/>
      </c>
      <c r="DC8" s="26" t="str">
        <f t="shared" si="2"/>
        <v/>
      </c>
      <c r="DD8" s="26" t="str">
        <f t="shared" si="2"/>
        <v/>
      </c>
      <c r="DE8" s="26" t="str">
        <f t="shared" si="2"/>
        <v/>
      </c>
      <c r="DF8" s="26" t="str">
        <f t="shared" si="2"/>
        <v/>
      </c>
      <c r="DG8" s="26" t="str">
        <f t="shared" si="2"/>
        <v/>
      </c>
      <c r="DH8" s="26" t="str">
        <f t="shared" si="2"/>
        <v/>
      </c>
      <c r="DI8" s="26" t="str">
        <f t="shared" si="2"/>
        <v/>
      </c>
      <c r="DJ8" s="26" t="str">
        <f t="shared" si="2"/>
        <v/>
      </c>
      <c r="DK8" s="26" t="str">
        <f t="shared" si="2"/>
        <v/>
      </c>
      <c r="DL8" s="26" t="str">
        <f t="shared" si="2"/>
        <v/>
      </c>
      <c r="DM8" s="26" t="str">
        <f t="shared" si="2"/>
        <v/>
      </c>
      <c r="DN8" s="26" t="str">
        <f t="shared" si="2"/>
        <v/>
      </c>
      <c r="DO8" s="26" t="str">
        <f t="shared" si="2"/>
        <v/>
      </c>
      <c r="DP8" s="26" t="str">
        <f t="shared" si="2"/>
        <v/>
      </c>
      <c r="DQ8" s="26">
        <f t="shared" ref="DQ8:DQ34" si="3">SUM(BU8:DP8)</f>
        <v>0</v>
      </c>
      <c r="DR8" s="1">
        <f>DQ8*5</f>
        <v>0</v>
      </c>
    </row>
    <row r="9" spans="1:122" ht="14.6" x14ac:dyDescent="0.4">
      <c r="A9" s="451" t="s">
        <v>669</v>
      </c>
      <c r="B9" s="452"/>
      <c r="C9" s="452"/>
      <c r="D9" s="452"/>
      <c r="E9" s="453"/>
      <c r="F9" s="25">
        <f>IF(ISBLANK('Page 14 PC2YR'!F14)," ",'Page 15 PC2YR'!T9)</f>
        <v>0.25</v>
      </c>
      <c r="G9" s="25">
        <f>IF(ISBLANK('Page 14 PC2YR'!F14)," ",'Page 15 PC2YR'!X9)</f>
        <v>0.25</v>
      </c>
      <c r="H9" s="25">
        <f>IF(ISBLANK('Page 14 PC2YR'!F14)," ",'Page 15 PC2YR'!AB9)</f>
        <v>0.25</v>
      </c>
      <c r="I9" s="25">
        <f>IF(ISBLANK('Page 14 PC2YR'!F14)," ",'Page 15 PC2YR'!AF9)</f>
        <v>0.25</v>
      </c>
      <c r="J9" s="25">
        <f>IF(ISBLANK('Page 14 PC2YR'!F14)," ",'Page 15 PC2YR'!AJ9)</f>
        <v>0.25</v>
      </c>
      <c r="K9" s="25">
        <f>IF(ISBLANK('Page 14 PC2YR'!F14)," ",'Page 15 PC2YR'!AN9)</f>
        <v>0.25</v>
      </c>
      <c r="L9" s="25">
        <f>IF(ISBLANK('Page 14 PC2YR'!F14)," ",'Page 15 PC2YR'!AR9)</f>
        <v>0.25</v>
      </c>
      <c r="M9" s="25">
        <f>IF(ISBLANK('Page 14 PC2YR'!F14)," ",'Page 15 PC2YR'!AV9)</f>
        <v>0.25</v>
      </c>
      <c r="N9" s="25">
        <f>IF(ISBLANK('Page 14 PC2YR'!F14)," ",'Page 15 PC2YR'!AZ9)</f>
        <v>0.25</v>
      </c>
      <c r="O9" s="25">
        <f>IF(ISBLANK('Page 14 PC2YR'!F14)," ",'Page 15 PC2YR'!BD9)</f>
        <v>0.25</v>
      </c>
      <c r="P9" s="25">
        <f>IF(ISBLANK('Page 14 PC2YR'!F14)," ",'Page 15 PC2YR'!BH9)</f>
        <v>0.25</v>
      </c>
      <c r="Q9" s="25">
        <f>IF(ISBLANK('Page 14 PC2YR'!F14)," ",'Page 15 PC2YR'!BL9)</f>
        <v>0.25</v>
      </c>
      <c r="R9" s="214"/>
      <c r="S9" s="34"/>
      <c r="T9" s="500">
        <f>IF(OR(COUNTIF('Page 14 PC2YR'!L14:O14,"x")&gt;0,COUNTIF('Page 14 PC2YR'!L14:O14,"X")&gt;0),'Page 14 PC2YR'!DL14," ")</f>
        <v>0.25</v>
      </c>
      <c r="U9" s="501"/>
      <c r="V9" s="501"/>
      <c r="W9" s="502"/>
      <c r="X9" s="500">
        <f>IF(OR(COUNTIF('Page 14 PC2YR'!P14:S14,"x")&gt;0,COUNTIF('Page 14 PC2YR'!P14:S14,"X")&gt;0),'Page 14 PC2YR'!DL14," ")</f>
        <v>0.25</v>
      </c>
      <c r="Y9" s="517"/>
      <c r="Z9" s="517"/>
      <c r="AA9" s="518"/>
      <c r="AB9" s="500">
        <f>IF(OR(COUNTIF('Page 14 PC2YR'!T14:W14,"x")&gt;0,COUNTIF('Page 14 PC2YR'!T14:W14,"X")&gt;0),'Page 14 PC2YR'!DL14," ")</f>
        <v>0.25</v>
      </c>
      <c r="AC9" s="503"/>
      <c r="AD9" s="503"/>
      <c r="AE9" s="504"/>
      <c r="AF9" s="500">
        <f>IF(OR(COUNTIF('Page 14 PC2YR'!X14:AA14,"x")&gt;0,COUNTIF('Page 14 PC2YR'!X14:AA14,"X")&gt;0),'Page 14 PC2YR'!DL14," ")</f>
        <v>0.25</v>
      </c>
      <c r="AG9" s="503"/>
      <c r="AH9" s="503"/>
      <c r="AI9" s="504"/>
      <c r="AJ9" s="500">
        <f>IF(OR(COUNTIF('Page 14 PC2YR'!AB14:AE14,"x")&gt;0,COUNTIF('Page 14 PC2YR'!AB14:AE14,"X")&gt;0),'Page 14 PC2YR'!DL14," ")</f>
        <v>0.25</v>
      </c>
      <c r="AK9" s="503"/>
      <c r="AL9" s="503"/>
      <c r="AM9" s="504"/>
      <c r="AN9" s="500">
        <f>IF(OR(COUNTIF('Page 14 PC2YR'!AF14:AI14,"x")&gt;0,COUNTIF('Page 14 PC2YR'!AF14:AI14,"X")&gt;0),'Page 14 PC2YR'!DL14," ")</f>
        <v>0.25</v>
      </c>
      <c r="AO9" s="503"/>
      <c r="AP9" s="503"/>
      <c r="AQ9" s="504"/>
      <c r="AR9" s="500">
        <f>IF(OR(COUNTIF('Page 14 PC2YR'!AJ14:AM14,"x")&gt;0,COUNTIF('Page 14 PC2YR'!AJ14:AM14,"X")&gt;0),'Page 14 PC2YR'!DL14," ")</f>
        <v>0.25</v>
      </c>
      <c r="AS9" s="503"/>
      <c r="AT9" s="503"/>
      <c r="AU9" s="504"/>
      <c r="AV9" s="500">
        <f>IF(OR(COUNTIF('Page 14 PC2YR'!AN14:AQ14,"x")&gt;0,COUNTIF('Page 14 PC2YR'!AN14:AQ14,"X")&gt;0),'Page 14 PC2YR'!DL14," ")</f>
        <v>0.25</v>
      </c>
      <c r="AW9" s="503"/>
      <c r="AX9" s="503"/>
      <c r="AY9" s="504"/>
      <c r="AZ9" s="500">
        <f>IF(OR(COUNTIF('Page 14 PC2YR'!AR14:AU14,"x")&gt;0,COUNTIF('Page 14 PC2YR'!AR14:AU14,"X")&gt;0),'Page 14 PC2YR'!DL14," ")</f>
        <v>0.25</v>
      </c>
      <c r="BA9" s="503"/>
      <c r="BB9" s="503"/>
      <c r="BC9" s="504"/>
      <c r="BD9" s="500">
        <f>IF(OR(COUNTIF('Page 14 PC2YR'!AV14:AY14,"x")&gt;0,COUNTIF('Page 14 PC2YR'!AV14:AY14,"X")&gt;0),'Page 14 PC2YR'!DL14," ")</f>
        <v>0.25</v>
      </c>
      <c r="BE9" s="503"/>
      <c r="BF9" s="503"/>
      <c r="BG9" s="504"/>
      <c r="BH9" s="500">
        <f>IF(OR(COUNTIF('Page 14 PC2YR'!AZ14:BC14,"x")&gt;0,COUNTIF('Page 14 PC2YR'!AZ14:BC14,"X")&gt;0),'Page 14 PC2YR'!DL14," ")</f>
        <v>0.25</v>
      </c>
      <c r="BI9" s="503"/>
      <c r="BJ9" s="503"/>
      <c r="BK9" s="504"/>
      <c r="BL9" s="500">
        <f>IF(OR(COUNTIF('Page 14 PC2YR'!BD14:BG14,"x")&gt;0,COUNTIF('Page 14 PC2YR'!BD14:BG14,"X")&gt;0),'Page 14 PC2YR'!DL14," ")</f>
        <v>0.25</v>
      </c>
      <c r="BM9" s="503"/>
      <c r="BN9" s="503"/>
      <c r="BO9" s="504"/>
      <c r="BP9" s="478"/>
      <c r="BU9" s="500" t="str">
        <f>IF(OR(COUNTIF('Page 12 PC1YR'!BM14:BP14,"x")&gt;0,COUNTIF('Page 12 PC1YR'!BM14:BP14,"X")&gt;0),'Page 12 PC1YR'!FM14," ")</f>
        <v xml:space="preserve"> </v>
      </c>
      <c r="BV9" s="503"/>
      <c r="BW9" s="503"/>
      <c r="BX9" s="504"/>
      <c r="BY9" s="26" t="str">
        <f t="shared" si="0"/>
        <v/>
      </c>
      <c r="BZ9" s="26" t="str">
        <f t="shared" si="0"/>
        <v/>
      </c>
      <c r="CA9" s="26" t="str">
        <f t="shared" si="0"/>
        <v/>
      </c>
      <c r="CB9" s="26" t="str">
        <f t="shared" si="0"/>
        <v/>
      </c>
      <c r="CC9" s="26" t="str">
        <f t="shared" si="0"/>
        <v/>
      </c>
      <c r="CD9" s="26" t="str">
        <f t="shared" si="0"/>
        <v/>
      </c>
      <c r="CE9" s="26" t="str">
        <f t="shared" si="0"/>
        <v/>
      </c>
      <c r="CF9" s="26" t="str">
        <f t="shared" si="0"/>
        <v/>
      </c>
      <c r="CG9" s="26" t="str">
        <f t="shared" si="0"/>
        <v/>
      </c>
      <c r="CH9" s="26" t="str">
        <f t="shared" si="0"/>
        <v/>
      </c>
      <c r="CI9" s="26" t="str">
        <f t="shared" si="0"/>
        <v/>
      </c>
      <c r="CJ9" s="26" t="str">
        <f t="shared" si="0"/>
        <v/>
      </c>
      <c r="CK9" s="26" t="str">
        <f t="shared" ref="BV9:CK24" si="4">IF(OR(AJ9="x",AJ9= "X"),0.85,"")</f>
        <v/>
      </c>
      <c r="CL9" s="26" t="str">
        <f t="shared" si="1"/>
        <v/>
      </c>
      <c r="CM9" s="26" t="str">
        <f t="shared" si="1"/>
        <v/>
      </c>
      <c r="CN9" s="26" t="str">
        <f t="shared" si="1"/>
        <v/>
      </c>
      <c r="CO9" s="26" t="str">
        <f t="shared" si="1"/>
        <v/>
      </c>
      <c r="CP9" s="26" t="str">
        <f t="shared" si="1"/>
        <v/>
      </c>
      <c r="CQ9" s="26" t="str">
        <f t="shared" si="1"/>
        <v/>
      </c>
      <c r="CR9" s="26" t="str">
        <f t="shared" si="1"/>
        <v/>
      </c>
      <c r="CS9" s="26" t="str">
        <f t="shared" si="1"/>
        <v/>
      </c>
      <c r="CT9" s="26" t="str">
        <f t="shared" si="1"/>
        <v/>
      </c>
      <c r="CU9" s="26" t="str">
        <f t="shared" si="1"/>
        <v/>
      </c>
      <c r="CV9" s="26" t="str">
        <f t="shared" si="1"/>
        <v/>
      </c>
      <c r="CW9" s="26" t="str">
        <f t="shared" si="1"/>
        <v/>
      </c>
      <c r="CX9" s="26" t="str">
        <f t="shared" si="1"/>
        <v/>
      </c>
      <c r="CY9" s="26" t="str">
        <f t="shared" si="1"/>
        <v/>
      </c>
      <c r="CZ9" s="26" t="str">
        <f t="shared" si="1"/>
        <v/>
      </c>
      <c r="DA9" s="26" t="str">
        <f t="shared" si="1"/>
        <v/>
      </c>
      <c r="DB9" s="26" t="str">
        <f t="shared" si="2"/>
        <v/>
      </c>
      <c r="DC9" s="26" t="str">
        <f t="shared" si="2"/>
        <v/>
      </c>
      <c r="DD9" s="26" t="str">
        <f t="shared" si="2"/>
        <v/>
      </c>
      <c r="DE9" s="26" t="str">
        <f t="shared" si="2"/>
        <v/>
      </c>
      <c r="DF9" s="26" t="str">
        <f t="shared" si="2"/>
        <v/>
      </c>
      <c r="DG9" s="26" t="str">
        <f t="shared" si="2"/>
        <v/>
      </c>
      <c r="DH9" s="26" t="str">
        <f t="shared" si="2"/>
        <v/>
      </c>
      <c r="DI9" s="26" t="str">
        <f t="shared" si="2"/>
        <v/>
      </c>
      <c r="DJ9" s="26" t="str">
        <f t="shared" si="2"/>
        <v/>
      </c>
      <c r="DK9" s="26" t="str">
        <f t="shared" si="2"/>
        <v/>
      </c>
      <c r="DL9" s="26" t="str">
        <f t="shared" si="2"/>
        <v/>
      </c>
      <c r="DM9" s="26" t="str">
        <f t="shared" si="2"/>
        <v/>
      </c>
      <c r="DN9" s="26" t="str">
        <f t="shared" si="2"/>
        <v/>
      </c>
      <c r="DO9" s="26" t="str">
        <f t="shared" si="2"/>
        <v/>
      </c>
      <c r="DP9" s="26" t="str">
        <f t="shared" si="2"/>
        <v/>
      </c>
      <c r="DQ9" s="26">
        <f t="shared" si="3"/>
        <v>0</v>
      </c>
    </row>
    <row r="10" spans="1:122" ht="14.6" x14ac:dyDescent="0.4">
      <c r="A10" s="451" t="s">
        <v>690</v>
      </c>
      <c r="B10" s="459"/>
      <c r="C10" s="459"/>
      <c r="D10" s="459"/>
      <c r="E10" s="460"/>
      <c r="F10" s="25">
        <f>IF(ISBLANK('Page 14 PC2YR'!F15)," ",'Page 15 PC2YR'!T10)</f>
        <v>0.83</v>
      </c>
      <c r="G10" s="25">
        <f>IF(ISBLANK('Page 14 PC2YR'!F15)," ",'Page 15 PC2YR'!X10)</f>
        <v>0.83</v>
      </c>
      <c r="H10" s="25">
        <f>IF(ISBLANK('Page 14 PC2YR'!F15)," ",'Page 15 PC2YR'!AB10)</f>
        <v>0.83</v>
      </c>
      <c r="I10" s="25">
        <f>IF(ISBLANK('Page 14 PC2YR'!F15)," ",'Page 15 PC2YR'!AF10)</f>
        <v>0.83</v>
      </c>
      <c r="J10" s="25">
        <f>IF(ISBLANK('Page 14 PC2YR'!F15)," ",'Page 15 PC2YR'!AJ10)</f>
        <v>0.83</v>
      </c>
      <c r="K10" s="25">
        <f>IF(ISBLANK('Page 14 PC2YR'!F15)," ",'Page 15 PC2YR'!AN10)</f>
        <v>0.83</v>
      </c>
      <c r="L10" s="25">
        <f>IF(ISBLANK('Page 14 PC2YR'!F15)," ",'Page 15 PC2YR'!AR10)</f>
        <v>0.83</v>
      </c>
      <c r="M10" s="25">
        <f>IF(ISBLANK('Page 14 PC2YR'!F15)," ",'Page 15 PC2YR'!AV10)</f>
        <v>0.83</v>
      </c>
      <c r="N10" s="25">
        <f>IF(ISBLANK('Page 14 PC2YR'!F15)," ",'Page 15 PC2YR'!AZ10)</f>
        <v>0.83</v>
      </c>
      <c r="O10" s="25">
        <f>IF(ISBLANK('Page 14 PC2YR'!F15)," ",'Page 15 PC2YR'!BD10)</f>
        <v>0.83</v>
      </c>
      <c r="P10" s="25">
        <f>IF(ISBLANK('Page 14 PC2YR'!F15)," ",'Page 15 PC2YR'!BH10)</f>
        <v>0.83</v>
      </c>
      <c r="Q10" s="25">
        <f>IF(ISBLANK('Page 14 PC2YR'!F15)," ",'Page 15 PC2YR'!BL10)</f>
        <v>0.83</v>
      </c>
      <c r="R10" s="214"/>
      <c r="S10" s="34"/>
      <c r="T10" s="500">
        <f>IF(OR(COUNTIF('Page 14 PC2YR'!L15:O15,"x")&gt;0,COUNTIF('Page 14 PC2YR'!L15:O15,"X")&gt;0),'Page 14 PC2YR'!DL15," ")</f>
        <v>0.83</v>
      </c>
      <c r="U10" s="501"/>
      <c r="V10" s="501"/>
      <c r="W10" s="502"/>
      <c r="X10" s="500">
        <f>IF(OR(COUNTIF('Page 14 PC2YR'!P15:S15,"x")&gt;0,COUNTIF('Page 14 PC2YR'!P15:S15,"X")&gt;0),'Page 14 PC2YR'!DL15," ")</f>
        <v>0.83</v>
      </c>
      <c r="Y10" s="503"/>
      <c r="Z10" s="503"/>
      <c r="AA10" s="504"/>
      <c r="AB10" s="500">
        <f>IF(OR(COUNTIF('Page 14 PC2YR'!T15:W15,"x")&gt;0,COUNTIF('Page 14 PC2YR'!T15:W15,"X")&gt;0),'Page 14 PC2YR'!DL15," ")</f>
        <v>0.83</v>
      </c>
      <c r="AC10" s="503"/>
      <c r="AD10" s="503"/>
      <c r="AE10" s="504"/>
      <c r="AF10" s="500">
        <f>IF(OR(COUNTIF('Page 14 PC2YR'!X15:AA15,"x")&gt;0,COUNTIF('Page 14 PC2YR'!X15:AA15,"X")&gt;0),'Page 14 PC2YR'!DL15," ")</f>
        <v>0.83</v>
      </c>
      <c r="AG10" s="503"/>
      <c r="AH10" s="503"/>
      <c r="AI10" s="504"/>
      <c r="AJ10" s="500">
        <f>IF(OR(COUNTIF('Page 14 PC2YR'!AB15:AE15,"x")&gt;0,COUNTIF('Page 14 PC2YR'!AB15:AE15,"X")&gt;0),'Page 14 PC2YR'!DL15," ")</f>
        <v>0.83</v>
      </c>
      <c r="AK10" s="503"/>
      <c r="AL10" s="503"/>
      <c r="AM10" s="504"/>
      <c r="AN10" s="500">
        <f>IF(OR(COUNTIF('Page 14 PC2YR'!AF15:AI15,"x")&gt;0,COUNTIF('Page 14 PC2YR'!AF15:AI15,"X")&gt;0),'Page 14 PC2YR'!DL15," ")</f>
        <v>0.83</v>
      </c>
      <c r="AO10" s="503"/>
      <c r="AP10" s="503"/>
      <c r="AQ10" s="504"/>
      <c r="AR10" s="500">
        <f>IF(OR(COUNTIF('Page 14 PC2YR'!AJ15:AM15,"x")&gt;0,COUNTIF('Page 14 PC2YR'!AJ15:AM15,"X")&gt;0),'Page 14 PC2YR'!DL15," ")</f>
        <v>0.83</v>
      </c>
      <c r="AS10" s="503"/>
      <c r="AT10" s="503"/>
      <c r="AU10" s="504"/>
      <c r="AV10" s="500">
        <f>IF(OR(COUNTIF('Page 14 PC2YR'!AN15:AQ15,"x")&gt;0,COUNTIF('Page 14 PC2YR'!AN15:AQ15,"X")&gt;0),'Page 14 PC2YR'!DL15," ")</f>
        <v>0.83</v>
      </c>
      <c r="AW10" s="503"/>
      <c r="AX10" s="503"/>
      <c r="AY10" s="504"/>
      <c r="AZ10" s="500">
        <f>IF(OR(COUNTIF('Page 14 PC2YR'!AR15:AU15,"x")&gt;0,COUNTIF('Page 14 PC2YR'!AR15:AU15,"X")&gt;0),'Page 14 PC2YR'!DL15," ")</f>
        <v>0.83</v>
      </c>
      <c r="BA10" s="503"/>
      <c r="BB10" s="503"/>
      <c r="BC10" s="504"/>
      <c r="BD10" s="500">
        <f>IF(OR(COUNTIF('Page 14 PC2YR'!AV15:AY15,"x")&gt;0,COUNTIF('Page 14 PC2YR'!AV15:AY15,"X")&gt;0),'Page 14 PC2YR'!DL15," ")</f>
        <v>0.83</v>
      </c>
      <c r="BE10" s="503"/>
      <c r="BF10" s="503"/>
      <c r="BG10" s="504"/>
      <c r="BH10" s="500">
        <f>IF(OR(COUNTIF('Page 14 PC2YR'!AZ15:BC15,"x")&gt;0,COUNTIF('Page 14 PC2YR'!AZ15:BC15,"X")&gt;0),'Page 14 PC2YR'!DL15," ")</f>
        <v>0.83</v>
      </c>
      <c r="BI10" s="503"/>
      <c r="BJ10" s="503"/>
      <c r="BK10" s="504"/>
      <c r="BL10" s="500">
        <f>IF(OR(COUNTIF('Page 14 PC2YR'!BD15:BG15,"x")&gt;0,COUNTIF('Page 14 PC2YR'!BD15:BG15,"X")&gt;0),'Page 14 PC2YR'!DL15," ")</f>
        <v>0.83</v>
      </c>
      <c r="BM10" s="503"/>
      <c r="BN10" s="503"/>
      <c r="BO10" s="504"/>
      <c r="BP10" s="478"/>
      <c r="BU10" s="26" t="str">
        <f t="shared" si="0"/>
        <v/>
      </c>
      <c r="BV10" s="26" t="str">
        <f t="shared" si="4"/>
        <v/>
      </c>
      <c r="BW10" s="26" t="str">
        <f t="shared" si="4"/>
        <v/>
      </c>
      <c r="BX10" s="26" t="str">
        <f t="shared" si="4"/>
        <v/>
      </c>
      <c r="BY10" s="26" t="str">
        <f t="shared" si="4"/>
        <v/>
      </c>
      <c r="BZ10" s="26" t="str">
        <f t="shared" si="4"/>
        <v/>
      </c>
      <c r="CA10" s="26" t="str">
        <f t="shared" si="4"/>
        <v/>
      </c>
      <c r="CB10" s="26" t="str">
        <f t="shared" si="4"/>
        <v/>
      </c>
      <c r="CC10" s="26" t="str">
        <f t="shared" si="4"/>
        <v/>
      </c>
      <c r="CD10" s="26" t="str">
        <f t="shared" si="4"/>
        <v/>
      </c>
      <c r="CE10" s="26" t="str">
        <f t="shared" si="4"/>
        <v/>
      </c>
      <c r="CF10" s="26" t="str">
        <f t="shared" si="4"/>
        <v/>
      </c>
      <c r="CG10" s="26" t="str">
        <f t="shared" si="4"/>
        <v/>
      </c>
      <c r="CH10" s="26" t="str">
        <f t="shared" si="4"/>
        <v/>
      </c>
      <c r="CI10" s="26" t="str">
        <f t="shared" si="4"/>
        <v/>
      </c>
      <c r="CJ10" s="26" t="str">
        <f t="shared" si="4"/>
        <v/>
      </c>
      <c r="CK10" s="26" t="str">
        <f t="shared" si="4"/>
        <v/>
      </c>
      <c r="CL10" s="26" t="str">
        <f t="shared" si="1"/>
        <v/>
      </c>
      <c r="CM10" s="26" t="str">
        <f t="shared" si="1"/>
        <v/>
      </c>
      <c r="CN10" s="26" t="str">
        <f t="shared" si="1"/>
        <v/>
      </c>
      <c r="CO10" s="26" t="str">
        <f t="shared" si="1"/>
        <v/>
      </c>
      <c r="CP10" s="26" t="str">
        <f t="shared" si="1"/>
        <v/>
      </c>
      <c r="CQ10" s="26" t="str">
        <f t="shared" si="1"/>
        <v/>
      </c>
      <c r="CR10" s="26" t="str">
        <f t="shared" si="1"/>
        <v/>
      </c>
      <c r="CS10" s="26" t="str">
        <f t="shared" si="1"/>
        <v/>
      </c>
      <c r="CT10" s="26" t="str">
        <f t="shared" si="1"/>
        <v/>
      </c>
      <c r="CU10" s="26" t="str">
        <f t="shared" si="1"/>
        <v/>
      </c>
      <c r="CV10" s="26" t="str">
        <f t="shared" si="1"/>
        <v/>
      </c>
      <c r="CW10" s="26" t="str">
        <f t="shared" si="1"/>
        <v/>
      </c>
      <c r="CX10" s="26" t="str">
        <f t="shared" si="1"/>
        <v/>
      </c>
      <c r="CY10" s="26" t="str">
        <f t="shared" si="1"/>
        <v/>
      </c>
      <c r="CZ10" s="26" t="str">
        <f t="shared" si="1"/>
        <v/>
      </c>
      <c r="DA10" s="26" t="str">
        <f t="shared" si="1"/>
        <v/>
      </c>
      <c r="DB10" s="26" t="str">
        <f t="shared" si="2"/>
        <v/>
      </c>
      <c r="DC10" s="26" t="str">
        <f t="shared" si="2"/>
        <v/>
      </c>
      <c r="DD10" s="26" t="str">
        <f t="shared" si="2"/>
        <v/>
      </c>
      <c r="DE10" s="26" t="str">
        <f t="shared" si="2"/>
        <v/>
      </c>
      <c r="DF10" s="26" t="str">
        <f t="shared" si="2"/>
        <v/>
      </c>
      <c r="DG10" s="26" t="str">
        <f t="shared" si="2"/>
        <v/>
      </c>
      <c r="DH10" s="26" t="str">
        <f t="shared" si="2"/>
        <v/>
      </c>
      <c r="DI10" s="26" t="str">
        <f t="shared" si="2"/>
        <v/>
      </c>
      <c r="DJ10" s="26" t="str">
        <f t="shared" si="2"/>
        <v/>
      </c>
      <c r="DK10" s="26" t="str">
        <f t="shared" si="2"/>
        <v/>
      </c>
      <c r="DL10" s="26" t="str">
        <f t="shared" si="2"/>
        <v/>
      </c>
      <c r="DM10" s="26" t="str">
        <f t="shared" si="2"/>
        <v/>
      </c>
      <c r="DN10" s="26" t="str">
        <f t="shared" si="2"/>
        <v/>
      </c>
      <c r="DO10" s="26" t="str">
        <f t="shared" si="2"/>
        <v/>
      </c>
      <c r="DP10" s="26" t="str">
        <f t="shared" si="2"/>
        <v/>
      </c>
      <c r="DQ10" s="26">
        <f t="shared" si="3"/>
        <v>0</v>
      </c>
    </row>
    <row r="11" spans="1:122" ht="14.6" x14ac:dyDescent="0.4">
      <c r="A11" s="451" t="s">
        <v>670</v>
      </c>
      <c r="B11" s="452"/>
      <c r="C11" s="452"/>
      <c r="D11" s="452"/>
      <c r="E11" s="453"/>
      <c r="F11" s="25">
        <f>IF(ISBLANK('Page 14 PC2YR'!F16)," ",'Page 15 PC2YR'!T11)</f>
        <v>0.28000000000000003</v>
      </c>
      <c r="G11" s="25">
        <f>IF(ISBLANK('Page 14 PC2YR'!F16)," ",'Page 15 PC2YR'!X11)</f>
        <v>0.28000000000000003</v>
      </c>
      <c r="H11" s="25">
        <f>IF(ISBLANK('Page 14 PC2YR'!F16)," ",'Page 15 PC2YR'!AB11)</f>
        <v>0.28000000000000003</v>
      </c>
      <c r="I11" s="25">
        <f>IF(ISBLANK('Page 14 PC2YR'!F16)," ",'Page 15 PC2YR'!AF11)</f>
        <v>0.28000000000000003</v>
      </c>
      <c r="J11" s="25">
        <f>IF(ISBLANK('Page 14 PC2YR'!F16)," ",'Page 15 PC2YR'!AJ11)</f>
        <v>0.28000000000000003</v>
      </c>
      <c r="K11" s="25">
        <f>IF(ISBLANK('Page 14 PC2YR'!F16)," ",'Page 15 PC2YR'!AN11)</f>
        <v>0.28000000000000003</v>
      </c>
      <c r="L11" s="25">
        <f>IF(ISBLANK('Page 14 PC2YR'!F16)," ",'Page 15 PC2YR'!AR11)</f>
        <v>0.28000000000000003</v>
      </c>
      <c r="M11" s="25">
        <f>IF(ISBLANK('Page 14 PC2YR'!F16)," ",'Page 15 PC2YR'!AV11)</f>
        <v>0.28000000000000003</v>
      </c>
      <c r="N11" s="25">
        <f>IF(ISBLANK('Page 14 PC2YR'!F16)," ",'Page 15 PC2YR'!AZ11)</f>
        <v>0.28000000000000003</v>
      </c>
      <c r="O11" s="25">
        <f>IF(ISBLANK('Page 14 PC2YR'!F16)," ",'Page 15 PC2YR'!BD11)</f>
        <v>0.28000000000000003</v>
      </c>
      <c r="P11" s="25">
        <f>IF(ISBLANK('Page 14 PC2YR'!F16)," ",'Page 15 PC2YR'!BH11)</f>
        <v>0.28000000000000003</v>
      </c>
      <c r="Q11" s="25">
        <f>IF(ISBLANK('Page 14 PC2YR'!F16)," ",'Page 15 PC2YR'!BL11)</f>
        <v>0.28000000000000003</v>
      </c>
      <c r="R11" s="214"/>
      <c r="S11" s="34"/>
      <c r="T11" s="500">
        <f>IF(OR(COUNTIF('Page 14 PC2YR'!L16:O16,"x")&gt;0,COUNTIF('Page 14 PC2YR'!L16:O16,"X")&gt;0),'Page 14 PC2YR'!DL16," ")</f>
        <v>0.28000000000000003</v>
      </c>
      <c r="U11" s="501"/>
      <c r="V11" s="501"/>
      <c r="W11" s="502"/>
      <c r="X11" s="500">
        <f>IF(OR(COUNTIF('Page 14 PC2YR'!P16:S16,"x")&gt;0,COUNTIF('Page 14 PC2YR'!P16:S16,"X")&gt;0),'Page 14 PC2YR'!DL16," ")</f>
        <v>0.28000000000000003</v>
      </c>
      <c r="Y11" s="503"/>
      <c r="Z11" s="503"/>
      <c r="AA11" s="504"/>
      <c r="AB11" s="500">
        <f>IF(OR(COUNTIF('Page 14 PC2YR'!T16:W16,"x")&gt;0,COUNTIF('Page 14 PC2YR'!T16:W16,"X")&gt;0),'Page 14 PC2YR'!DL16," ")</f>
        <v>0.28000000000000003</v>
      </c>
      <c r="AC11" s="503"/>
      <c r="AD11" s="503"/>
      <c r="AE11" s="504"/>
      <c r="AF11" s="500">
        <f>IF(OR(COUNTIF('Page 14 PC2YR'!X16:AA16,"x")&gt;0,COUNTIF('Page 14 PC2YR'!X16:AA16,"X")&gt;0),'Page 14 PC2YR'!DL16," ")</f>
        <v>0.28000000000000003</v>
      </c>
      <c r="AG11" s="503"/>
      <c r="AH11" s="503"/>
      <c r="AI11" s="504"/>
      <c r="AJ11" s="500">
        <f>IF(OR(COUNTIF('Page 14 PC2YR'!AB16:AE16,"x")&gt;0,COUNTIF('Page 14 PC2YR'!AB16:AE16,"X")&gt;0),'Page 14 PC2YR'!DL16," ")</f>
        <v>0.28000000000000003</v>
      </c>
      <c r="AK11" s="503"/>
      <c r="AL11" s="503"/>
      <c r="AM11" s="504"/>
      <c r="AN11" s="500">
        <f>IF(OR(COUNTIF('Page 14 PC2YR'!AF16:AI16,"x")&gt;0,COUNTIF('Page 14 PC2YR'!AF16:AI16,"X")&gt;0),'Page 14 PC2YR'!DL16," ")</f>
        <v>0.28000000000000003</v>
      </c>
      <c r="AO11" s="503"/>
      <c r="AP11" s="503"/>
      <c r="AQ11" s="504"/>
      <c r="AR11" s="500">
        <f>IF(OR(COUNTIF('Page 14 PC2YR'!AJ16:AM16,"x")&gt;0,COUNTIF('Page 14 PC2YR'!AJ16:AM16,"X")&gt;0),'Page 14 PC2YR'!DL16," ")</f>
        <v>0.28000000000000003</v>
      </c>
      <c r="AS11" s="503"/>
      <c r="AT11" s="503"/>
      <c r="AU11" s="504"/>
      <c r="AV11" s="500">
        <f>IF(OR(COUNTIF('Page 14 PC2YR'!AN16:AQ16,"x")&gt;0,COUNTIF('Page 14 PC2YR'!AN16:AQ16,"X")&gt;0),'Page 14 PC2YR'!DL16," ")</f>
        <v>0.28000000000000003</v>
      </c>
      <c r="AW11" s="503"/>
      <c r="AX11" s="503"/>
      <c r="AY11" s="504"/>
      <c r="AZ11" s="500">
        <f>IF(OR(COUNTIF('Page 14 PC2YR'!AR16:AU16,"x")&gt;0,COUNTIF('Page 14 PC2YR'!AR16:AU16,"X")&gt;0),'Page 14 PC2YR'!DL16," ")</f>
        <v>0.28000000000000003</v>
      </c>
      <c r="BA11" s="503"/>
      <c r="BB11" s="503"/>
      <c r="BC11" s="504"/>
      <c r="BD11" s="500">
        <f>IF(OR(COUNTIF('Page 14 PC2YR'!AV16:AY16,"x")&gt;0,COUNTIF('Page 14 PC2YR'!AV16:AY16,"X")&gt;0),'Page 14 PC2YR'!DL16," ")</f>
        <v>0.28000000000000003</v>
      </c>
      <c r="BE11" s="503"/>
      <c r="BF11" s="503"/>
      <c r="BG11" s="504"/>
      <c r="BH11" s="500">
        <f>IF(OR(COUNTIF('Page 14 PC2YR'!AZ16:BC16,"x")&gt;0,COUNTIF('Page 14 PC2YR'!AZ16:BC16,"X")&gt;0),'Page 14 PC2YR'!DL16," ")</f>
        <v>0.28000000000000003</v>
      </c>
      <c r="BI11" s="503"/>
      <c r="BJ11" s="503"/>
      <c r="BK11" s="504"/>
      <c r="BL11" s="500">
        <f>IF(OR(COUNTIF('Page 14 PC2YR'!BD16:BG16,"x")&gt;0,COUNTIF('Page 14 PC2YR'!BD16:BG16,"X")&gt;0),'Page 14 PC2YR'!DL16," ")</f>
        <v>0.28000000000000003</v>
      </c>
      <c r="BM11" s="503"/>
      <c r="BN11" s="503"/>
      <c r="BO11" s="504"/>
      <c r="BP11" s="478"/>
      <c r="BU11" s="26" t="str">
        <f t="shared" si="0"/>
        <v/>
      </c>
      <c r="BV11" s="26" t="str">
        <f t="shared" si="4"/>
        <v/>
      </c>
      <c r="BW11" s="26" t="str">
        <f t="shared" si="4"/>
        <v/>
      </c>
      <c r="BX11" s="26" t="str">
        <f t="shared" si="4"/>
        <v/>
      </c>
      <c r="BY11" s="26" t="str">
        <f t="shared" si="4"/>
        <v/>
      </c>
      <c r="BZ11" s="26" t="str">
        <f t="shared" si="4"/>
        <v/>
      </c>
      <c r="CA11" s="26" t="str">
        <f t="shared" si="4"/>
        <v/>
      </c>
      <c r="CB11" s="26" t="str">
        <f t="shared" si="4"/>
        <v/>
      </c>
      <c r="CC11" s="26" t="str">
        <f t="shared" si="4"/>
        <v/>
      </c>
      <c r="CD11" s="26" t="str">
        <f t="shared" si="4"/>
        <v/>
      </c>
      <c r="CE11" s="26" t="str">
        <f t="shared" si="4"/>
        <v/>
      </c>
      <c r="CF11" s="26" t="str">
        <f t="shared" si="4"/>
        <v/>
      </c>
      <c r="CG11" s="26" t="str">
        <f t="shared" si="4"/>
        <v/>
      </c>
      <c r="CH11" s="26" t="str">
        <f t="shared" si="4"/>
        <v/>
      </c>
      <c r="CI11" s="26" t="str">
        <f t="shared" si="4"/>
        <v/>
      </c>
      <c r="CJ11" s="26" t="str">
        <f t="shared" si="4"/>
        <v/>
      </c>
      <c r="CK11" s="26" t="str">
        <f t="shared" si="4"/>
        <v/>
      </c>
      <c r="CL11" s="26" t="str">
        <f t="shared" si="1"/>
        <v/>
      </c>
      <c r="CM11" s="26" t="str">
        <f t="shared" si="1"/>
        <v/>
      </c>
      <c r="CN11" s="26" t="str">
        <f t="shared" si="1"/>
        <v/>
      </c>
      <c r="CO11" s="26" t="str">
        <f t="shared" si="1"/>
        <v/>
      </c>
      <c r="CP11" s="26" t="str">
        <f t="shared" si="1"/>
        <v/>
      </c>
      <c r="CQ11" s="26" t="str">
        <f t="shared" si="1"/>
        <v/>
      </c>
      <c r="CR11" s="26" t="str">
        <f t="shared" si="1"/>
        <v/>
      </c>
      <c r="CS11" s="26" t="str">
        <f t="shared" si="1"/>
        <v/>
      </c>
      <c r="CT11" s="26" t="str">
        <f t="shared" si="1"/>
        <v/>
      </c>
      <c r="CU11" s="26" t="str">
        <f t="shared" si="1"/>
        <v/>
      </c>
      <c r="CV11" s="26" t="str">
        <f t="shared" si="1"/>
        <v/>
      </c>
      <c r="CW11" s="26" t="str">
        <f t="shared" si="1"/>
        <v/>
      </c>
      <c r="CX11" s="26" t="str">
        <f t="shared" si="1"/>
        <v/>
      </c>
      <c r="CY11" s="26" t="str">
        <f t="shared" si="1"/>
        <v/>
      </c>
      <c r="CZ11" s="26" t="str">
        <f t="shared" si="1"/>
        <v/>
      </c>
      <c r="DA11" s="26" t="str">
        <f t="shared" si="1"/>
        <v/>
      </c>
      <c r="DB11" s="26" t="str">
        <f t="shared" si="2"/>
        <v/>
      </c>
      <c r="DC11" s="26" t="str">
        <f t="shared" si="2"/>
        <v/>
      </c>
      <c r="DD11" s="26" t="str">
        <f t="shared" si="2"/>
        <v/>
      </c>
      <c r="DE11" s="26" t="str">
        <f t="shared" si="2"/>
        <v/>
      </c>
      <c r="DF11" s="26" t="str">
        <f t="shared" si="2"/>
        <v/>
      </c>
      <c r="DG11" s="26" t="str">
        <f t="shared" si="2"/>
        <v/>
      </c>
      <c r="DH11" s="26" t="str">
        <f t="shared" si="2"/>
        <v/>
      </c>
      <c r="DI11" s="26" t="str">
        <f t="shared" si="2"/>
        <v/>
      </c>
      <c r="DJ11" s="26" t="str">
        <f t="shared" si="2"/>
        <v/>
      </c>
      <c r="DK11" s="26" t="str">
        <f t="shared" si="2"/>
        <v/>
      </c>
      <c r="DL11" s="26" t="str">
        <f t="shared" si="2"/>
        <v/>
      </c>
      <c r="DM11" s="26" t="str">
        <f t="shared" si="2"/>
        <v/>
      </c>
      <c r="DN11" s="26" t="str">
        <f t="shared" si="2"/>
        <v/>
      </c>
      <c r="DO11" s="26" t="str">
        <f t="shared" si="2"/>
        <v/>
      </c>
      <c r="DP11" s="26" t="str">
        <f t="shared" si="2"/>
        <v/>
      </c>
      <c r="DQ11" s="26">
        <f t="shared" si="3"/>
        <v>0</v>
      </c>
    </row>
    <row r="12" spans="1:122" ht="14.6" x14ac:dyDescent="0.4">
      <c r="A12" s="451" t="s">
        <v>671</v>
      </c>
      <c r="B12" s="452"/>
      <c r="C12" s="452"/>
      <c r="D12" s="452"/>
      <c r="E12" s="453"/>
      <c r="F12" s="25">
        <f>IF(ISBLANK('Page 14 PC2YR'!F17)," ",'Page 15 PC2YR'!T12)</f>
        <v>0.28000000000000003</v>
      </c>
      <c r="G12" s="25">
        <f>IF(ISBLANK('Page 14 PC2YR'!F17)," ",'Page 15 PC2YR'!X12)</f>
        <v>0.28000000000000003</v>
      </c>
      <c r="H12" s="25">
        <f>IF(ISBLANK('Page 14 PC2YR'!F17)," ",'Page 15 PC2YR'!AB12)</f>
        <v>0.28000000000000003</v>
      </c>
      <c r="I12" s="25">
        <f>IF(ISBLANK('Page 14 PC2YR'!F17)," ",'Page 15 PC2YR'!AF12)</f>
        <v>0.28000000000000003</v>
      </c>
      <c r="J12" s="25">
        <f>IF(ISBLANK('Page 14 PC2YR'!F17)," ",'Page 15 PC2YR'!AJ12)</f>
        <v>0.28000000000000003</v>
      </c>
      <c r="K12" s="25">
        <f>IF(ISBLANK('Page 14 PC2YR'!F17)," ",'Page 15 PC2YR'!AN12)</f>
        <v>0.28000000000000003</v>
      </c>
      <c r="L12" s="25">
        <f>IF(ISBLANK('Page 14 PC2YR'!F17)," ",'Page 15 PC2YR'!AR12)</f>
        <v>0.28000000000000003</v>
      </c>
      <c r="M12" s="25">
        <f>IF(ISBLANK('Page 14 PC2YR'!F17)," ",'Page 15 PC2YR'!AV12)</f>
        <v>0.28000000000000003</v>
      </c>
      <c r="N12" s="25">
        <f>IF(ISBLANK('Page 14 PC2YR'!F17)," ",'Page 15 PC2YR'!AZ12)</f>
        <v>0.28000000000000003</v>
      </c>
      <c r="O12" s="25">
        <f>IF(ISBLANK('Page 14 PC2YR'!F17)," ",'Page 15 PC2YR'!BD12)</f>
        <v>0.28000000000000003</v>
      </c>
      <c r="P12" s="25">
        <f>IF(ISBLANK('Page 14 PC2YR'!F17)," ",'Page 15 PC2YR'!BH12)</f>
        <v>0.28000000000000003</v>
      </c>
      <c r="Q12" s="25">
        <f>IF(ISBLANK('Page 14 PC2YR'!F17)," ",'Page 15 PC2YR'!BL12)</f>
        <v>0.28000000000000003</v>
      </c>
      <c r="R12" s="214"/>
      <c r="S12" s="34"/>
      <c r="T12" s="500">
        <f>IF(OR(COUNTIF('Page 14 PC2YR'!L17:O17,"x")&gt;0,COUNTIF('Page 14 PC2YR'!L17:O17,"X")&gt;0),'Page 14 PC2YR'!DL17," ")</f>
        <v>0.28000000000000003</v>
      </c>
      <c r="U12" s="501"/>
      <c r="V12" s="501"/>
      <c r="W12" s="502"/>
      <c r="X12" s="500">
        <f>IF(OR(COUNTIF('Page 14 PC2YR'!P17:S17,"x")&gt;0,COUNTIF('Page 14 PC2YR'!P17:S17,"X")&gt;0),'Page 14 PC2YR'!DL17," ")</f>
        <v>0.28000000000000003</v>
      </c>
      <c r="Y12" s="503"/>
      <c r="Z12" s="503"/>
      <c r="AA12" s="504"/>
      <c r="AB12" s="500">
        <f>IF(OR(COUNTIF('Page 14 PC2YR'!T17:W17,"x")&gt;0,COUNTIF('Page 14 PC2YR'!T17:W17,"X")&gt;0),'Page 14 PC2YR'!DL17," ")</f>
        <v>0.28000000000000003</v>
      </c>
      <c r="AC12" s="503"/>
      <c r="AD12" s="503"/>
      <c r="AE12" s="504"/>
      <c r="AF12" s="500">
        <f>IF(OR(COUNTIF('Page 14 PC2YR'!X17:AA17,"x")&gt;0,COUNTIF('Page 14 PC2YR'!X17:AA17,"X")&gt;0),'Page 14 PC2YR'!DL17," ")</f>
        <v>0.28000000000000003</v>
      </c>
      <c r="AG12" s="503"/>
      <c r="AH12" s="503"/>
      <c r="AI12" s="504"/>
      <c r="AJ12" s="500">
        <f>IF(OR(COUNTIF('Page 14 PC2YR'!AB17:AE17,"x")&gt;0,COUNTIF('Page 14 PC2YR'!AB17:AE17,"X")&gt;0),'Page 14 PC2YR'!DL17," ")</f>
        <v>0.28000000000000003</v>
      </c>
      <c r="AK12" s="503"/>
      <c r="AL12" s="503"/>
      <c r="AM12" s="504"/>
      <c r="AN12" s="500">
        <f>IF(OR(COUNTIF('Page 14 PC2YR'!AF17:AI17,"x")&gt;0,COUNTIF('Page 14 PC2YR'!AF17:AI17,"X")&gt;0),'Page 14 PC2YR'!DL17," ")</f>
        <v>0.28000000000000003</v>
      </c>
      <c r="AO12" s="503"/>
      <c r="AP12" s="503"/>
      <c r="AQ12" s="504"/>
      <c r="AR12" s="500">
        <f>IF(OR(COUNTIF('Page 14 PC2YR'!AJ17:AM17,"x")&gt;0,COUNTIF('Page 14 PC2YR'!AJ17:AM17,"X")&gt;0),'Page 14 PC2YR'!DL17," ")</f>
        <v>0.28000000000000003</v>
      </c>
      <c r="AS12" s="503"/>
      <c r="AT12" s="503"/>
      <c r="AU12" s="504"/>
      <c r="AV12" s="500">
        <f>IF(OR(COUNTIF('Page 14 PC2YR'!AN17:AQ17,"x")&gt;0,COUNTIF('Page 14 PC2YR'!AN17:AQ17,"X")&gt;0),'Page 14 PC2YR'!DL17," ")</f>
        <v>0.28000000000000003</v>
      </c>
      <c r="AW12" s="503"/>
      <c r="AX12" s="503"/>
      <c r="AY12" s="504"/>
      <c r="AZ12" s="500">
        <f>IF(OR(COUNTIF('Page 14 PC2YR'!AR17:AU17,"x")&gt;0,COUNTIF('Page 14 PC2YR'!AR17:AU17,"X")&gt;0),'Page 14 PC2YR'!DL17," ")</f>
        <v>0.28000000000000003</v>
      </c>
      <c r="BA12" s="503"/>
      <c r="BB12" s="503"/>
      <c r="BC12" s="504"/>
      <c r="BD12" s="500">
        <f>IF(OR(COUNTIF('Page 14 PC2YR'!AV17:AY17,"x")&gt;0,COUNTIF('Page 14 PC2YR'!AV17:AY17,"X")&gt;0),'Page 14 PC2YR'!DL17," ")</f>
        <v>0.28000000000000003</v>
      </c>
      <c r="BE12" s="503"/>
      <c r="BF12" s="503"/>
      <c r="BG12" s="504"/>
      <c r="BH12" s="500">
        <f>IF(OR(COUNTIF('Page 14 PC2YR'!AZ17:BC17,"x")&gt;0,COUNTIF('Page 14 PC2YR'!AZ17:BC17,"X")&gt;0),'Page 14 PC2YR'!DL17," ")</f>
        <v>0.28000000000000003</v>
      </c>
      <c r="BI12" s="503"/>
      <c r="BJ12" s="503"/>
      <c r="BK12" s="504"/>
      <c r="BL12" s="500">
        <f>IF(OR(COUNTIF('Page 14 PC2YR'!BD17:BG17,"x")&gt;0,COUNTIF('Page 14 PC2YR'!BD17:BG17,"X")&gt;0),'Page 14 PC2YR'!DL17," ")</f>
        <v>0.28000000000000003</v>
      </c>
      <c r="BM12" s="503"/>
      <c r="BN12" s="503"/>
      <c r="BO12" s="504"/>
      <c r="BP12" s="478"/>
      <c r="BU12" s="26" t="str">
        <f t="shared" si="0"/>
        <v/>
      </c>
      <c r="BV12" s="26" t="str">
        <f t="shared" si="4"/>
        <v/>
      </c>
      <c r="BW12" s="26" t="str">
        <f t="shared" si="4"/>
        <v/>
      </c>
      <c r="BX12" s="26" t="str">
        <f t="shared" si="4"/>
        <v/>
      </c>
      <c r="BY12" s="26" t="str">
        <f t="shared" si="4"/>
        <v/>
      </c>
      <c r="BZ12" s="26" t="str">
        <f t="shared" si="4"/>
        <v/>
      </c>
      <c r="CA12" s="26" t="str">
        <f t="shared" si="4"/>
        <v/>
      </c>
      <c r="CB12" s="26" t="str">
        <f t="shared" si="4"/>
        <v/>
      </c>
      <c r="CC12" s="26" t="str">
        <f t="shared" si="4"/>
        <v/>
      </c>
      <c r="CD12" s="26" t="str">
        <f t="shared" si="4"/>
        <v/>
      </c>
      <c r="CE12" s="26" t="str">
        <f t="shared" si="4"/>
        <v/>
      </c>
      <c r="CF12" s="26" t="str">
        <f t="shared" si="4"/>
        <v/>
      </c>
      <c r="CG12" s="26" t="str">
        <f t="shared" si="4"/>
        <v/>
      </c>
      <c r="CH12" s="26" t="str">
        <f t="shared" si="4"/>
        <v/>
      </c>
      <c r="CI12" s="26" t="str">
        <f t="shared" si="4"/>
        <v/>
      </c>
      <c r="CJ12" s="26" t="str">
        <f t="shared" si="4"/>
        <v/>
      </c>
      <c r="CK12" s="26" t="str">
        <f t="shared" si="4"/>
        <v/>
      </c>
      <c r="CL12" s="26" t="str">
        <f t="shared" si="1"/>
        <v/>
      </c>
      <c r="CM12" s="26" t="str">
        <f t="shared" si="1"/>
        <v/>
      </c>
      <c r="CN12" s="26" t="str">
        <f t="shared" si="1"/>
        <v/>
      </c>
      <c r="CO12" s="26" t="str">
        <f t="shared" si="1"/>
        <v/>
      </c>
      <c r="CP12" s="26" t="str">
        <f t="shared" si="1"/>
        <v/>
      </c>
      <c r="CQ12" s="26" t="str">
        <f t="shared" si="1"/>
        <v/>
      </c>
      <c r="CR12" s="26" t="str">
        <f t="shared" si="1"/>
        <v/>
      </c>
      <c r="CS12" s="26" t="str">
        <f t="shared" si="1"/>
        <v/>
      </c>
      <c r="CT12" s="26" t="str">
        <f t="shared" si="1"/>
        <v/>
      </c>
      <c r="CU12" s="26" t="str">
        <f t="shared" si="1"/>
        <v/>
      </c>
      <c r="CV12" s="26" t="str">
        <f t="shared" si="1"/>
        <v/>
      </c>
      <c r="CW12" s="26" t="str">
        <f t="shared" si="1"/>
        <v/>
      </c>
      <c r="CX12" s="26" t="str">
        <f t="shared" si="1"/>
        <v/>
      </c>
      <c r="CY12" s="26" t="str">
        <f t="shared" si="1"/>
        <v/>
      </c>
      <c r="CZ12" s="26" t="str">
        <f t="shared" si="1"/>
        <v/>
      </c>
      <c r="DA12" s="26" t="str">
        <f t="shared" si="1"/>
        <v/>
      </c>
      <c r="DB12" s="26" t="str">
        <f t="shared" si="2"/>
        <v/>
      </c>
      <c r="DC12" s="26" t="str">
        <f t="shared" si="2"/>
        <v/>
      </c>
      <c r="DD12" s="26" t="str">
        <f t="shared" si="2"/>
        <v/>
      </c>
      <c r="DE12" s="26" t="str">
        <f t="shared" si="2"/>
        <v/>
      </c>
      <c r="DF12" s="26" t="str">
        <f t="shared" si="2"/>
        <v/>
      </c>
      <c r="DG12" s="26" t="str">
        <f t="shared" si="2"/>
        <v/>
      </c>
      <c r="DH12" s="26" t="str">
        <f t="shared" si="2"/>
        <v/>
      </c>
      <c r="DI12" s="26" t="str">
        <f t="shared" si="2"/>
        <v/>
      </c>
      <c r="DJ12" s="26" t="str">
        <f t="shared" si="2"/>
        <v/>
      </c>
      <c r="DK12" s="26" t="str">
        <f t="shared" si="2"/>
        <v/>
      </c>
      <c r="DL12" s="26" t="str">
        <f t="shared" si="2"/>
        <v/>
      </c>
      <c r="DM12" s="26" t="str">
        <f t="shared" si="2"/>
        <v/>
      </c>
      <c r="DN12" s="26" t="str">
        <f t="shared" si="2"/>
        <v/>
      </c>
      <c r="DO12" s="26" t="str">
        <f t="shared" si="2"/>
        <v/>
      </c>
      <c r="DP12" s="26" t="str">
        <f t="shared" si="2"/>
        <v/>
      </c>
      <c r="DQ12" s="26">
        <f t="shared" si="3"/>
        <v>0</v>
      </c>
    </row>
    <row r="13" spans="1:122" ht="14.6" x14ac:dyDescent="0.4">
      <c r="A13" s="451" t="s">
        <v>672</v>
      </c>
      <c r="B13" s="452"/>
      <c r="C13" s="452"/>
      <c r="D13" s="452"/>
      <c r="E13" s="453"/>
      <c r="F13" s="25">
        <f>IF(ISBLANK('Page 14 PC2YR'!F18)," ",'Page 15 PC2YR'!T13)</f>
        <v>0.05</v>
      </c>
      <c r="G13" s="25">
        <f>IF(ISBLANK('Page 14 PC2YR'!F18)," ",'Page 15 PC2YR'!X13)</f>
        <v>0.05</v>
      </c>
      <c r="H13" s="25">
        <f>IF(ISBLANK('Page 14 PC2YR'!F18)," ",'Page 15 PC2YR'!AB13)</f>
        <v>0.05</v>
      </c>
      <c r="I13" s="25">
        <f>IF(ISBLANK('Page 14 PC2YR'!F18)," ",'Page 15 PC2YR'!AF13)</f>
        <v>0.05</v>
      </c>
      <c r="J13" s="25">
        <f>IF(ISBLANK('Page 14 PC2YR'!F18)," ",'Page 15 PC2YR'!AJ13)</f>
        <v>0.05</v>
      </c>
      <c r="K13" s="25">
        <f>IF(ISBLANK('Page 14 PC2YR'!F18)," ",'Page 15 PC2YR'!AN13)</f>
        <v>0.05</v>
      </c>
      <c r="L13" s="25">
        <f>IF(ISBLANK('Page 14 PC2YR'!F18)," ",'Page 15 PC2YR'!AR13)</f>
        <v>0.05</v>
      </c>
      <c r="M13" s="25">
        <f>IF(ISBLANK('Page 14 PC2YR'!F18)," ",'Page 15 PC2YR'!AV13)</f>
        <v>0.05</v>
      </c>
      <c r="N13" s="25">
        <f>IF(ISBLANK('Page 14 PC2YR'!F18)," ",'Page 15 PC2YR'!AZ13)</f>
        <v>0.05</v>
      </c>
      <c r="O13" s="25">
        <f>IF(ISBLANK('Page 14 PC2YR'!F18)," ",'Page 15 PC2YR'!BD13)</f>
        <v>0.05</v>
      </c>
      <c r="P13" s="25">
        <f>IF(ISBLANK('Page 14 PC2YR'!F18)," ",'Page 15 PC2YR'!BH13)</f>
        <v>0.05</v>
      </c>
      <c r="Q13" s="25">
        <f>IF(ISBLANK('Page 14 PC2YR'!F18)," ",'Page 15 PC2YR'!BL13)</f>
        <v>0.05</v>
      </c>
      <c r="R13" s="214"/>
      <c r="S13" s="34"/>
      <c r="T13" s="500">
        <f>IF(OR(COUNTIF('Page 14 PC2YR'!L18:O18,"x")&gt;0,COUNTIF('Page 14 PC2YR'!L18:O18,"X")&gt;0),'Page 14 PC2YR'!DL18," ")</f>
        <v>0.05</v>
      </c>
      <c r="U13" s="501"/>
      <c r="V13" s="501"/>
      <c r="W13" s="502"/>
      <c r="X13" s="500">
        <f>IF(OR(COUNTIF('Page 14 PC2YR'!P18:S18,"x")&gt;0,COUNTIF('Page 14 PC2YR'!P18:S18,"X")&gt;0),'Page 14 PC2YR'!DL18," ")</f>
        <v>0.05</v>
      </c>
      <c r="Y13" s="503"/>
      <c r="Z13" s="503"/>
      <c r="AA13" s="504"/>
      <c r="AB13" s="500">
        <f>IF(OR(COUNTIF('Page 14 PC2YR'!T18:W18,"x")&gt;0,COUNTIF('Page 14 PC2YR'!T18:W18,"X")&gt;0),'Page 14 PC2YR'!DL18," ")</f>
        <v>0.05</v>
      </c>
      <c r="AC13" s="503"/>
      <c r="AD13" s="503"/>
      <c r="AE13" s="504"/>
      <c r="AF13" s="500">
        <f>IF(OR(COUNTIF('Page 14 PC2YR'!X18:AA18,"x")&gt;0,COUNTIF('Page 14 PC2YR'!X18:AA18,"X")&gt;0),'Page 14 PC2YR'!DL18," ")</f>
        <v>0.05</v>
      </c>
      <c r="AG13" s="503"/>
      <c r="AH13" s="503"/>
      <c r="AI13" s="504"/>
      <c r="AJ13" s="500">
        <f>IF(OR(COUNTIF('Page 14 PC2YR'!AB18:AE18,"x")&gt;0,COUNTIF('Page 14 PC2YR'!AB18:AE18,"X")&gt;0),'Page 14 PC2YR'!DL18," ")</f>
        <v>0.05</v>
      </c>
      <c r="AK13" s="503"/>
      <c r="AL13" s="503"/>
      <c r="AM13" s="504"/>
      <c r="AN13" s="500">
        <f>IF(OR(COUNTIF('Page 14 PC2YR'!AF18:AI18,"x")&gt;0,COUNTIF('Page 14 PC2YR'!AF18:AI18,"X")&gt;0),'Page 14 PC2YR'!DL18," ")</f>
        <v>0.05</v>
      </c>
      <c r="AO13" s="503"/>
      <c r="AP13" s="503"/>
      <c r="AQ13" s="504"/>
      <c r="AR13" s="500">
        <f>IF(OR(COUNTIF('Page 14 PC2YR'!AJ18:AM18,"x")&gt;0,COUNTIF('Page 14 PC2YR'!AJ18:AM18,"X")&gt;0),'Page 14 PC2YR'!DL18," ")</f>
        <v>0.05</v>
      </c>
      <c r="AS13" s="503"/>
      <c r="AT13" s="503"/>
      <c r="AU13" s="504"/>
      <c r="AV13" s="500">
        <f>IF(OR(COUNTIF('Page 14 PC2YR'!AN18:AQ18,"x")&gt;0,COUNTIF('Page 14 PC2YR'!AN18:AQ18,"X")&gt;0),'Page 14 PC2YR'!DL18," ")</f>
        <v>0.05</v>
      </c>
      <c r="AW13" s="503"/>
      <c r="AX13" s="503"/>
      <c r="AY13" s="504"/>
      <c r="AZ13" s="500">
        <f>IF(OR(COUNTIF('Page 14 PC2YR'!AR18:AU18,"x")&gt;0,COUNTIF('Page 14 PC2YR'!AR18:AU18,"X")&gt;0),'Page 14 PC2YR'!DL18," ")</f>
        <v>0.05</v>
      </c>
      <c r="BA13" s="503"/>
      <c r="BB13" s="503"/>
      <c r="BC13" s="504"/>
      <c r="BD13" s="500">
        <f>IF(OR(COUNTIF('Page 14 PC2YR'!AV18:AY18,"x")&gt;0,COUNTIF('Page 14 PC2YR'!AV18:AY18,"X")&gt;0),'Page 14 PC2YR'!DL18," ")</f>
        <v>0.05</v>
      </c>
      <c r="BE13" s="503"/>
      <c r="BF13" s="503"/>
      <c r="BG13" s="504"/>
      <c r="BH13" s="500">
        <f>IF(OR(COUNTIF('Page 14 PC2YR'!AZ18:BC18,"x")&gt;0,COUNTIF('Page 14 PC2YR'!AZ18:BC18,"X")&gt;0),'Page 14 PC2YR'!DL18," ")</f>
        <v>0.05</v>
      </c>
      <c r="BI13" s="503"/>
      <c r="BJ13" s="503"/>
      <c r="BK13" s="504"/>
      <c r="BL13" s="500">
        <f>IF(OR(COUNTIF('Page 14 PC2YR'!BD18:BG18,"x")&gt;0,COUNTIF('Page 14 PC2YR'!BD18:BG18,"X")&gt;0),'Page 14 PC2YR'!DL18," ")</f>
        <v>0.05</v>
      </c>
      <c r="BM13" s="503"/>
      <c r="BN13" s="503"/>
      <c r="BO13" s="504"/>
      <c r="BP13" s="478"/>
      <c r="BU13" s="26" t="str">
        <f t="shared" si="0"/>
        <v/>
      </c>
      <c r="BV13" s="26" t="str">
        <f t="shared" si="4"/>
        <v/>
      </c>
      <c r="BW13" s="26" t="str">
        <f t="shared" si="4"/>
        <v/>
      </c>
      <c r="BX13" s="26" t="str">
        <f t="shared" si="4"/>
        <v/>
      </c>
      <c r="BY13" s="26" t="str">
        <f t="shared" si="4"/>
        <v/>
      </c>
      <c r="BZ13" s="26" t="str">
        <f t="shared" si="4"/>
        <v/>
      </c>
      <c r="CA13" s="26" t="str">
        <f t="shared" si="4"/>
        <v/>
      </c>
      <c r="CB13" s="26" t="str">
        <f t="shared" si="4"/>
        <v/>
      </c>
      <c r="CC13" s="26" t="str">
        <f t="shared" si="4"/>
        <v/>
      </c>
      <c r="CD13" s="26" t="str">
        <f t="shared" si="4"/>
        <v/>
      </c>
      <c r="CE13" s="26" t="str">
        <f t="shared" si="4"/>
        <v/>
      </c>
      <c r="CF13" s="26" t="str">
        <f t="shared" si="4"/>
        <v/>
      </c>
      <c r="CG13" s="26" t="str">
        <f t="shared" si="4"/>
        <v/>
      </c>
      <c r="CH13" s="26" t="str">
        <f t="shared" si="4"/>
        <v/>
      </c>
      <c r="CI13" s="26" t="str">
        <f t="shared" si="4"/>
        <v/>
      </c>
      <c r="CJ13" s="26" t="str">
        <f t="shared" si="4"/>
        <v/>
      </c>
      <c r="CK13" s="26" t="str">
        <f t="shared" si="4"/>
        <v/>
      </c>
      <c r="CL13" s="26" t="str">
        <f t="shared" si="1"/>
        <v/>
      </c>
      <c r="CM13" s="26" t="str">
        <f t="shared" si="1"/>
        <v/>
      </c>
      <c r="CN13" s="26" t="str">
        <f t="shared" si="1"/>
        <v/>
      </c>
      <c r="CO13" s="26" t="str">
        <f t="shared" si="1"/>
        <v/>
      </c>
      <c r="CP13" s="26" t="str">
        <f t="shared" si="1"/>
        <v/>
      </c>
      <c r="CQ13" s="26" t="str">
        <f t="shared" si="1"/>
        <v/>
      </c>
      <c r="CR13" s="26" t="str">
        <f t="shared" si="1"/>
        <v/>
      </c>
      <c r="CS13" s="26" t="str">
        <f t="shared" si="1"/>
        <v/>
      </c>
      <c r="CT13" s="26" t="str">
        <f t="shared" si="1"/>
        <v/>
      </c>
      <c r="CU13" s="26" t="str">
        <f t="shared" si="1"/>
        <v/>
      </c>
      <c r="CV13" s="26" t="str">
        <f t="shared" si="1"/>
        <v/>
      </c>
      <c r="CW13" s="26" t="str">
        <f t="shared" si="1"/>
        <v/>
      </c>
      <c r="CX13" s="26" t="str">
        <f t="shared" si="1"/>
        <v/>
      </c>
      <c r="CY13" s="26" t="str">
        <f t="shared" si="1"/>
        <v/>
      </c>
      <c r="CZ13" s="26" t="str">
        <f t="shared" si="1"/>
        <v/>
      </c>
      <c r="DA13" s="26" t="str">
        <f t="shared" si="1"/>
        <v/>
      </c>
      <c r="DB13" s="26" t="str">
        <f t="shared" si="2"/>
        <v/>
      </c>
      <c r="DC13" s="26" t="str">
        <f t="shared" si="2"/>
        <v/>
      </c>
      <c r="DD13" s="26" t="str">
        <f t="shared" si="2"/>
        <v/>
      </c>
      <c r="DE13" s="26" t="str">
        <f t="shared" si="2"/>
        <v/>
      </c>
      <c r="DF13" s="26" t="str">
        <f t="shared" si="2"/>
        <v/>
      </c>
      <c r="DG13" s="26" t="str">
        <f t="shared" si="2"/>
        <v/>
      </c>
      <c r="DH13" s="26" t="str">
        <f t="shared" si="2"/>
        <v/>
      </c>
      <c r="DI13" s="26" t="str">
        <f t="shared" si="2"/>
        <v/>
      </c>
      <c r="DJ13" s="26" t="str">
        <f t="shared" si="2"/>
        <v/>
      </c>
      <c r="DK13" s="26" t="str">
        <f t="shared" si="2"/>
        <v/>
      </c>
      <c r="DL13" s="26" t="str">
        <f t="shared" si="2"/>
        <v/>
      </c>
      <c r="DM13" s="26" t="str">
        <f t="shared" si="2"/>
        <v/>
      </c>
      <c r="DN13" s="26" t="str">
        <f t="shared" si="2"/>
        <v/>
      </c>
      <c r="DO13" s="26" t="str">
        <f t="shared" si="2"/>
        <v/>
      </c>
      <c r="DP13" s="26" t="str">
        <f t="shared" si="2"/>
        <v/>
      </c>
      <c r="DQ13" s="26">
        <f t="shared" si="3"/>
        <v>0</v>
      </c>
    </row>
    <row r="14" spans="1:122" ht="14.6" x14ac:dyDescent="0.4">
      <c r="A14" s="451" t="s">
        <v>761</v>
      </c>
      <c r="B14" s="452"/>
      <c r="C14" s="452"/>
      <c r="D14" s="452"/>
      <c r="E14" s="453"/>
      <c r="F14" s="25" t="str">
        <f>IF(ISBLANK('Page 14 PC2YR'!F25)," ",'Page 15 PC2YR'!T14)</f>
        <v xml:space="preserve"> </v>
      </c>
      <c r="G14" s="25" t="str">
        <f>IF(ISBLANK('Page 14 PC2YR'!F25)," ",'Page 15 PC2YR'!X14)</f>
        <v xml:space="preserve"> </v>
      </c>
      <c r="H14" s="25" t="str">
        <f>IF(ISBLANK('Page 14 PC2YR'!F25)," ",'Page 15 PC2YR'!AB14)</f>
        <v xml:space="preserve"> </v>
      </c>
      <c r="I14" s="25" t="str">
        <f>IF(ISBLANK('Page 14 PC2YR'!F25)," ",'Page 15 PC2YR'!AF14)</f>
        <v xml:space="preserve"> </v>
      </c>
      <c r="J14" s="25" t="str">
        <f>IF(ISBLANK('Page 14 PC2YR'!F25)," ",'Page 15 PC2YR'!AJ14)</f>
        <v xml:space="preserve"> </v>
      </c>
      <c r="K14" s="25" t="str">
        <f>IF(ISBLANK('Page 14 PC2YR'!F25)," ",'Page 15 PC2YR'!AN14)</f>
        <v xml:space="preserve"> </v>
      </c>
      <c r="L14" s="25" t="str">
        <f>IF(ISBLANK('Page 14 PC2YR'!F25)," ",'Page 15 PC2YR'!AR14)</f>
        <v xml:space="preserve"> </v>
      </c>
      <c r="M14" s="25" t="str">
        <f>IF(ISBLANK('Page 14 PC2YR'!F25)," ",'Page 15 PC2YR'!AV14)</f>
        <v xml:space="preserve"> </v>
      </c>
      <c r="N14" s="25" t="str">
        <f>IF(ISBLANK('Page 14 PC2YR'!F25)," ",'Page 15 PC2YR'!AZ14)</f>
        <v xml:space="preserve"> </v>
      </c>
      <c r="O14" s="25" t="str">
        <f>IF(ISBLANK('Page 14 PC2YR'!F25)," ",'Page 15 PC2YR'!BD14)</f>
        <v xml:space="preserve"> </v>
      </c>
      <c r="P14" s="25" t="str">
        <f>IF(ISBLANK('Page 14 PC2YR'!F25)," ",'Page 15 PC2YR'!BH14)</f>
        <v xml:space="preserve"> </v>
      </c>
      <c r="Q14" s="25" t="str">
        <f>IF(ISBLANK('Page 14 PC2YR'!F25)," ",'Page 15 PC2YR'!BL14)</f>
        <v xml:space="preserve"> </v>
      </c>
      <c r="R14" s="214"/>
      <c r="S14" s="34"/>
      <c r="T14" s="500" t="e">
        <f>IF(OR(COUNTIF('Page 14 PC2YR'!L25:O25,"x")&gt;0,COUNTIF('Page 14 PC2YR'!L25:O25,"X")&gt;0),'Page 14 PC2YR'!DL25," ")</f>
        <v>#DIV/0!</v>
      </c>
      <c r="U14" s="501"/>
      <c r="V14" s="501"/>
      <c r="W14" s="502"/>
      <c r="X14" s="500" t="e">
        <f>IF(OR(COUNTIF('Page 14 PC2YR'!P25:S25,"x")&gt;0,COUNTIF('Page 14 PC2YR'!P25:S25,"X")&gt;0),'Page 14 PC2YR'!DL25," ")</f>
        <v>#DIV/0!</v>
      </c>
      <c r="Y14" s="503"/>
      <c r="Z14" s="503"/>
      <c r="AA14" s="504"/>
      <c r="AB14" s="500" t="e">
        <f>IF(OR(COUNTIF('Page 14 PC2YR'!T25:W25,"x")&gt;0,COUNTIF('Page 14 PC2YR'!T25:W25,"X")&gt;0),'Page 14 PC2YR'!DL25," ")</f>
        <v>#DIV/0!</v>
      </c>
      <c r="AC14" s="503"/>
      <c r="AD14" s="503"/>
      <c r="AE14" s="504"/>
      <c r="AF14" s="500" t="e">
        <f>IF(OR(COUNTIF('Page 14 PC2YR'!X25:AA25,"x")&gt;0,COUNTIF('Page 14 PC2YR'!X25:AA25,"X")&gt;0),'Page 14 PC2YR'!DL25," ")</f>
        <v>#DIV/0!</v>
      </c>
      <c r="AG14" s="503"/>
      <c r="AH14" s="503"/>
      <c r="AI14" s="504"/>
      <c r="AJ14" s="500" t="e">
        <f>IF(OR(COUNTIF('Page 14 PC2YR'!AB25:AE25,"x")&gt;0,COUNTIF('Page 14 PC2YR'!AB25:AE25,"X")&gt;0),'Page 14 PC2YR'!DL25," ")</f>
        <v>#DIV/0!</v>
      </c>
      <c r="AK14" s="503"/>
      <c r="AL14" s="503"/>
      <c r="AM14" s="504"/>
      <c r="AN14" s="500" t="e">
        <f>IF(OR(COUNTIF('Page 14 PC2YR'!AF25:AI25,"x")&gt;0,COUNTIF('Page 14 PC2YR'!AF25:AI25,"X")&gt;0),'Page 14 PC2YR'!DL25," ")</f>
        <v>#DIV/0!</v>
      </c>
      <c r="AO14" s="503"/>
      <c r="AP14" s="503"/>
      <c r="AQ14" s="504"/>
      <c r="AR14" s="500" t="e">
        <f>IF(OR(COUNTIF('Page 14 PC2YR'!AJ25:AM25,"x")&gt;0,COUNTIF('Page 14 PC2YR'!AJ25:AM25,"X")&gt;0),'Page 14 PC2YR'!DL25," ")</f>
        <v>#DIV/0!</v>
      </c>
      <c r="AS14" s="503"/>
      <c r="AT14" s="503"/>
      <c r="AU14" s="504"/>
      <c r="AV14" s="500" t="e">
        <f>IF(OR(COUNTIF('Page 14 PC2YR'!AN25:AQ25,"x")&gt;0,COUNTIF('Page 14 PC2YR'!AN25:AQ25,"X")&gt;0),'Page 14 PC2YR'!DL25," ")</f>
        <v>#DIV/0!</v>
      </c>
      <c r="AW14" s="503"/>
      <c r="AX14" s="503"/>
      <c r="AY14" s="504"/>
      <c r="AZ14" s="500" t="e">
        <f>IF(OR(COUNTIF('Page 14 PC2YR'!AR25:AU25,"x")&gt;0,COUNTIF('Page 14 PC2YR'!AR25:AU25,"X")&gt;0),'Page 14 PC2YR'!DL25," ")</f>
        <v>#DIV/0!</v>
      </c>
      <c r="BA14" s="503"/>
      <c r="BB14" s="503"/>
      <c r="BC14" s="504"/>
      <c r="BD14" s="500" t="e">
        <f>IF(OR(COUNTIF('Page 14 PC2YR'!AV25:AY25,"x")&gt;0,COUNTIF('Page 14 PC2YR'!AV25:AY25,"X")&gt;0),'Page 14 PC2YR'!DL25," ")</f>
        <v>#DIV/0!</v>
      </c>
      <c r="BE14" s="503"/>
      <c r="BF14" s="503"/>
      <c r="BG14" s="504"/>
      <c r="BH14" s="500" t="e">
        <f>IF(OR(COUNTIF('Page 14 PC2YR'!AZ25:BC25,"x")&gt;0,COUNTIF('Page 14 PC2YR'!AZ25:BC25,"X")&gt;0),'Page 14 PC2YR'!DL25," ")</f>
        <v>#DIV/0!</v>
      </c>
      <c r="BI14" s="503"/>
      <c r="BJ14" s="503"/>
      <c r="BK14" s="504"/>
      <c r="BL14" s="500" t="e">
        <f>IF(OR(COUNTIF('Page 14 PC2YR'!BD25:BG25,"x")&gt;0,COUNTIF('Page 14 PC2YR'!BD25:BG25,"X")&gt;0),'Page 14 PC2YR'!DL25," ")</f>
        <v>#DIV/0!</v>
      </c>
      <c r="BM14" s="503"/>
      <c r="BN14" s="503"/>
      <c r="BO14" s="504"/>
      <c r="BP14" s="478"/>
      <c r="BU14" s="26" t="e">
        <f t="shared" si="0"/>
        <v>#DIV/0!</v>
      </c>
      <c r="BV14" s="26" t="str">
        <f t="shared" si="4"/>
        <v/>
      </c>
      <c r="BW14" s="26" t="str">
        <f t="shared" si="4"/>
        <v/>
      </c>
      <c r="BX14" s="26" t="str">
        <f t="shared" si="4"/>
        <v/>
      </c>
      <c r="BY14" s="26" t="e">
        <f t="shared" si="4"/>
        <v>#DIV/0!</v>
      </c>
      <c r="BZ14" s="26" t="str">
        <f t="shared" si="4"/>
        <v/>
      </c>
      <c r="CA14" s="26" t="str">
        <f t="shared" si="4"/>
        <v/>
      </c>
      <c r="CB14" s="26" t="str">
        <f t="shared" si="4"/>
        <v/>
      </c>
      <c r="CC14" s="26" t="e">
        <f t="shared" si="4"/>
        <v>#DIV/0!</v>
      </c>
      <c r="CD14" s="26" t="str">
        <f t="shared" si="4"/>
        <v/>
      </c>
      <c r="CE14" s="26" t="str">
        <f t="shared" si="4"/>
        <v/>
      </c>
      <c r="CF14" s="26" t="str">
        <f t="shared" si="4"/>
        <v/>
      </c>
      <c r="CG14" s="26" t="e">
        <f t="shared" si="4"/>
        <v>#DIV/0!</v>
      </c>
      <c r="CH14" s="26" t="str">
        <f t="shared" si="4"/>
        <v/>
      </c>
      <c r="CI14" s="26" t="str">
        <f t="shared" si="4"/>
        <v/>
      </c>
      <c r="CJ14" s="26" t="str">
        <f t="shared" si="4"/>
        <v/>
      </c>
      <c r="CK14" s="26" t="e">
        <f t="shared" si="4"/>
        <v>#DIV/0!</v>
      </c>
      <c r="CL14" s="26" t="str">
        <f t="shared" si="1"/>
        <v/>
      </c>
      <c r="CM14" s="26" t="str">
        <f t="shared" si="1"/>
        <v/>
      </c>
      <c r="CN14" s="26" t="str">
        <f t="shared" si="1"/>
        <v/>
      </c>
      <c r="CO14" s="26" t="e">
        <f t="shared" si="1"/>
        <v>#DIV/0!</v>
      </c>
      <c r="CP14" s="26" t="str">
        <f t="shared" si="1"/>
        <v/>
      </c>
      <c r="CQ14" s="26" t="str">
        <f t="shared" si="1"/>
        <v/>
      </c>
      <c r="CR14" s="26" t="str">
        <f t="shared" si="1"/>
        <v/>
      </c>
      <c r="CS14" s="26" t="e">
        <f t="shared" si="1"/>
        <v>#DIV/0!</v>
      </c>
      <c r="CT14" s="26" t="str">
        <f t="shared" si="1"/>
        <v/>
      </c>
      <c r="CU14" s="26" t="str">
        <f t="shared" si="1"/>
        <v/>
      </c>
      <c r="CV14" s="26" t="str">
        <f t="shared" si="1"/>
        <v/>
      </c>
      <c r="CW14" s="26" t="e">
        <f t="shared" si="1"/>
        <v>#DIV/0!</v>
      </c>
      <c r="CX14" s="26" t="str">
        <f t="shared" si="1"/>
        <v/>
      </c>
      <c r="CY14" s="26" t="str">
        <f t="shared" si="1"/>
        <v/>
      </c>
      <c r="CZ14" s="26" t="str">
        <f t="shared" si="1"/>
        <v/>
      </c>
      <c r="DA14" s="26" t="e">
        <f t="shared" si="1"/>
        <v>#DIV/0!</v>
      </c>
      <c r="DB14" s="26" t="str">
        <f t="shared" si="2"/>
        <v/>
      </c>
      <c r="DC14" s="26" t="str">
        <f t="shared" si="2"/>
        <v/>
      </c>
      <c r="DD14" s="26" t="str">
        <f t="shared" si="2"/>
        <v/>
      </c>
      <c r="DE14" s="26" t="e">
        <f t="shared" si="2"/>
        <v>#DIV/0!</v>
      </c>
      <c r="DF14" s="26" t="str">
        <f t="shared" si="2"/>
        <v/>
      </c>
      <c r="DG14" s="26" t="str">
        <f t="shared" si="2"/>
        <v/>
      </c>
      <c r="DH14" s="26" t="str">
        <f t="shared" si="2"/>
        <v/>
      </c>
      <c r="DI14" s="26" t="e">
        <f t="shared" si="2"/>
        <v>#DIV/0!</v>
      </c>
      <c r="DJ14" s="26" t="str">
        <f t="shared" si="2"/>
        <v/>
      </c>
      <c r="DK14" s="26" t="str">
        <f t="shared" si="2"/>
        <v/>
      </c>
      <c r="DL14" s="26" t="str">
        <f t="shared" si="2"/>
        <v/>
      </c>
      <c r="DM14" s="26" t="e">
        <f t="shared" si="2"/>
        <v>#DIV/0!</v>
      </c>
      <c r="DN14" s="26" t="str">
        <f t="shared" si="2"/>
        <v/>
      </c>
      <c r="DO14" s="26" t="str">
        <f t="shared" si="2"/>
        <v/>
      </c>
      <c r="DP14" s="26" t="str">
        <f t="shared" si="2"/>
        <v/>
      </c>
      <c r="DQ14" s="26" t="e">
        <f t="shared" si="3"/>
        <v>#DIV/0!</v>
      </c>
    </row>
    <row r="15" spans="1:122" ht="14.6" x14ac:dyDescent="0.4">
      <c r="A15" s="451" t="s">
        <v>709</v>
      </c>
      <c r="B15" s="452"/>
      <c r="C15" s="452"/>
      <c r="D15" s="452"/>
      <c r="E15" s="453"/>
      <c r="F15" s="25">
        <f>IF(ISBLANK('Page 14 PC2YR'!F26)," ",'Page 15 PC2YR'!T15)</f>
        <v>0.17</v>
      </c>
      <c r="G15" s="25">
        <f>IF(ISBLANK('Page 14 PC2YR'!F26)," ",'Page 15 PC2YR'!X15)</f>
        <v>0.17</v>
      </c>
      <c r="H15" s="25">
        <f>IF(ISBLANK('Page 14 PC2YR'!F26)," ",'Page 15 PC2YR'!AB15)</f>
        <v>0.17</v>
      </c>
      <c r="I15" s="25">
        <f>IF(ISBLANK('Page 14 PC2YR'!F26)," ",'Page 15 PC2YR'!AF15)</f>
        <v>0.17</v>
      </c>
      <c r="J15" s="25">
        <f>IF(ISBLANK('Page 14 PC2YR'!F26)," ",'Page 15 PC2YR'!AJ15)</f>
        <v>0.17</v>
      </c>
      <c r="K15" s="25">
        <f>IF(ISBLANK('Page 14 PC2YR'!F26)," ",'Page 15 PC2YR'!AN15)</f>
        <v>0.17</v>
      </c>
      <c r="L15" s="25">
        <f>IF(ISBLANK('Page 14 PC2YR'!F26)," ",'Page 15 PC2YR'!AR15)</f>
        <v>0.17</v>
      </c>
      <c r="M15" s="25">
        <f>IF(ISBLANK('Page 14 PC2YR'!F26)," ",'Page 15 PC2YR'!AV15)</f>
        <v>0.17</v>
      </c>
      <c r="N15" s="25">
        <f>IF(ISBLANK('Page 14 PC2YR'!F26)," ",'Page 15 PC2YR'!AZ15)</f>
        <v>0.17</v>
      </c>
      <c r="O15" s="25">
        <f>IF(ISBLANK('Page 14 PC2YR'!F26)," ",'Page 15 PC2YR'!BD15)</f>
        <v>0.17</v>
      </c>
      <c r="P15" s="25">
        <f>IF(ISBLANK('Page 14 PC2YR'!F26)," ",'Page 15 PC2YR'!BH15)</f>
        <v>0.17</v>
      </c>
      <c r="Q15" s="25">
        <f>IF(ISBLANK('Page 14 PC2YR'!F26)," ",'Page 15 PC2YR'!BL15)</f>
        <v>0.17</v>
      </c>
      <c r="R15" s="214"/>
      <c r="S15" s="34"/>
      <c r="T15" s="500">
        <f>IF(OR(COUNTIF('Page 14 PC2YR'!L26:O26,"x")&gt;0,COUNTIF('Page 14 PC2YR'!L26:O26,"X")&gt;0),'Page 14 PC2YR'!DL26," ")</f>
        <v>0.17</v>
      </c>
      <c r="U15" s="501"/>
      <c r="V15" s="501"/>
      <c r="W15" s="502"/>
      <c r="X15" s="500">
        <f>IF(OR(COUNTIF('Page 14 PC2YR'!P26:S26,"x")&gt;0,COUNTIF('Page 14 PC2YR'!P26:S26,"X")&gt;0),'Page 14 PC2YR'!DL26," ")</f>
        <v>0.17</v>
      </c>
      <c r="Y15" s="503"/>
      <c r="Z15" s="503"/>
      <c r="AA15" s="504"/>
      <c r="AB15" s="500">
        <f>IF(OR(COUNTIF('Page 14 PC2YR'!T26:W26,"x")&gt;0,COUNTIF('Page 14 PC2YR'!T26:W26,"X")&gt;0),'Page 14 PC2YR'!DL26," ")</f>
        <v>0.17</v>
      </c>
      <c r="AC15" s="503"/>
      <c r="AD15" s="503"/>
      <c r="AE15" s="504"/>
      <c r="AF15" s="500">
        <f>IF(OR(COUNTIF('Page 14 PC2YR'!X26:AA26,"x")&gt;0,COUNTIF('Page 14 PC2YR'!X26:AA26,"X")&gt;0),'Page 14 PC2YR'!DL26," ")</f>
        <v>0.17</v>
      </c>
      <c r="AG15" s="503"/>
      <c r="AH15" s="503"/>
      <c r="AI15" s="504"/>
      <c r="AJ15" s="500">
        <f>IF(OR(COUNTIF('Page 14 PC2YR'!AB26:AE26,"x")&gt;0,COUNTIF('Page 14 PC2YR'!AB26:AE26,"X")&gt;0),'Page 14 PC2YR'!DL26," ")</f>
        <v>0.17</v>
      </c>
      <c r="AK15" s="503"/>
      <c r="AL15" s="503"/>
      <c r="AM15" s="504"/>
      <c r="AN15" s="500">
        <f>IF(OR(COUNTIF('Page 14 PC2YR'!AF26:AI26,"x")&gt;0,COUNTIF('Page 14 PC2YR'!AF26:AI26,"X")&gt;0),'Page 14 PC2YR'!DL26," ")</f>
        <v>0.17</v>
      </c>
      <c r="AO15" s="503"/>
      <c r="AP15" s="503"/>
      <c r="AQ15" s="504"/>
      <c r="AR15" s="500">
        <f>IF(OR(COUNTIF('Page 14 PC2YR'!AJ26:AM26,"x")&gt;0,COUNTIF('Page 14 PC2YR'!AJ26:AM26,"X")&gt;0),'Page 14 PC2YR'!DL26," ")</f>
        <v>0.17</v>
      </c>
      <c r="AS15" s="503"/>
      <c r="AT15" s="503"/>
      <c r="AU15" s="504"/>
      <c r="AV15" s="500">
        <f>IF(OR(COUNTIF('Page 14 PC2YR'!AN26:AQ26,"x")&gt;0,COUNTIF('Page 14 PC2YR'!AN26:AQ26,"X")&gt;0),'Page 14 PC2YR'!DL26," ")</f>
        <v>0.17</v>
      </c>
      <c r="AW15" s="503"/>
      <c r="AX15" s="503"/>
      <c r="AY15" s="504"/>
      <c r="AZ15" s="500">
        <f>IF(OR(COUNTIF('Page 14 PC2YR'!AR26:AU26,"x")&gt;0,COUNTIF('Page 14 PC2YR'!AR26:AU26,"X")&gt;0),'Page 14 PC2YR'!DL26," ")</f>
        <v>0.17</v>
      </c>
      <c r="BA15" s="503"/>
      <c r="BB15" s="503"/>
      <c r="BC15" s="504"/>
      <c r="BD15" s="500">
        <f>IF(OR(COUNTIF('Page 14 PC2YR'!AV26:AY26,"x")&gt;0,COUNTIF('Page 14 PC2YR'!AV26:AY26,"X")&gt;0),'Page 14 PC2YR'!DL26," ")</f>
        <v>0.17</v>
      </c>
      <c r="BE15" s="503"/>
      <c r="BF15" s="503"/>
      <c r="BG15" s="504"/>
      <c r="BH15" s="500">
        <f>IF(OR(COUNTIF('Page 14 PC2YR'!AZ26:BC26,"x")&gt;0,COUNTIF('Page 14 PC2YR'!AZ26:BC26,"X")&gt;0),'Page 14 PC2YR'!DL26," ")</f>
        <v>0.17</v>
      </c>
      <c r="BI15" s="503"/>
      <c r="BJ15" s="503"/>
      <c r="BK15" s="504"/>
      <c r="BL15" s="500">
        <f>IF(OR(COUNTIF('Page 14 PC2YR'!BD26:BG26,"x")&gt;0,COUNTIF('Page 14 PC2YR'!BD26:BG26,"X")&gt;0),'Page 14 PC2YR'!DL26," ")</f>
        <v>0.17</v>
      </c>
      <c r="BM15" s="503"/>
      <c r="BN15" s="503"/>
      <c r="BO15" s="504"/>
      <c r="BP15" s="478"/>
      <c r="BU15" s="26" t="str">
        <f t="shared" si="0"/>
        <v/>
      </c>
      <c r="BV15" s="26" t="str">
        <f t="shared" si="0"/>
        <v/>
      </c>
      <c r="BW15" s="26" t="str">
        <f t="shared" si="0"/>
        <v/>
      </c>
      <c r="BX15" s="26" t="str">
        <f t="shared" si="0"/>
        <v/>
      </c>
      <c r="BY15" s="26" t="str">
        <f t="shared" si="0"/>
        <v/>
      </c>
      <c r="BZ15" s="26" t="str">
        <f t="shared" si="0"/>
        <v/>
      </c>
      <c r="CA15" s="26" t="str">
        <f t="shared" si="0"/>
        <v/>
      </c>
      <c r="CB15" s="26" t="str">
        <f t="shared" si="0"/>
        <v/>
      </c>
      <c r="CC15" s="26" t="str">
        <f t="shared" si="0"/>
        <v/>
      </c>
      <c r="CD15" s="26" t="str">
        <f t="shared" si="0"/>
        <v/>
      </c>
      <c r="CE15" s="26" t="str">
        <f t="shared" si="0"/>
        <v/>
      </c>
      <c r="CF15" s="26" t="str">
        <f t="shared" si="0"/>
        <v/>
      </c>
      <c r="CG15" s="26" t="str">
        <f t="shared" si="0"/>
        <v/>
      </c>
      <c r="CH15" s="26" t="str">
        <f t="shared" si="0"/>
        <v/>
      </c>
      <c r="CI15" s="26" t="str">
        <f t="shared" si="0"/>
        <v/>
      </c>
      <c r="CJ15" s="26" t="str">
        <f t="shared" si="0"/>
        <v/>
      </c>
      <c r="CK15" s="26" t="str">
        <f t="shared" si="4"/>
        <v/>
      </c>
      <c r="CL15" s="26" t="str">
        <f t="shared" si="1"/>
        <v/>
      </c>
      <c r="CM15" s="26" t="str">
        <f t="shared" si="1"/>
        <v/>
      </c>
      <c r="CN15" s="26" t="str">
        <f t="shared" si="1"/>
        <v/>
      </c>
      <c r="CO15" s="26" t="str">
        <f t="shared" si="1"/>
        <v/>
      </c>
      <c r="CP15" s="26" t="str">
        <f t="shared" si="1"/>
        <v/>
      </c>
      <c r="CQ15" s="26" t="str">
        <f t="shared" si="1"/>
        <v/>
      </c>
      <c r="CR15" s="26" t="str">
        <f t="shared" si="1"/>
        <v/>
      </c>
      <c r="CS15" s="26" t="str">
        <f t="shared" si="1"/>
        <v/>
      </c>
      <c r="CT15" s="26" t="str">
        <f t="shared" si="1"/>
        <v/>
      </c>
      <c r="CU15" s="26" t="str">
        <f t="shared" si="1"/>
        <v/>
      </c>
      <c r="CV15" s="26" t="str">
        <f t="shared" si="1"/>
        <v/>
      </c>
      <c r="CW15" s="26" t="str">
        <f t="shared" si="1"/>
        <v/>
      </c>
      <c r="CX15" s="26" t="str">
        <f t="shared" si="1"/>
        <v/>
      </c>
      <c r="CY15" s="26" t="str">
        <f t="shared" si="1"/>
        <v/>
      </c>
      <c r="CZ15" s="26" t="str">
        <f t="shared" si="1"/>
        <v/>
      </c>
      <c r="DA15" s="26" t="str">
        <f t="shared" si="1"/>
        <v/>
      </c>
      <c r="DB15" s="26" t="str">
        <f t="shared" si="2"/>
        <v/>
      </c>
      <c r="DC15" s="26" t="str">
        <f t="shared" si="2"/>
        <v/>
      </c>
      <c r="DD15" s="26" t="str">
        <f t="shared" si="2"/>
        <v/>
      </c>
      <c r="DE15" s="26" t="str">
        <f t="shared" si="2"/>
        <v/>
      </c>
      <c r="DF15" s="26" t="str">
        <f t="shared" si="2"/>
        <v/>
      </c>
      <c r="DG15" s="26" t="str">
        <f t="shared" si="2"/>
        <v/>
      </c>
      <c r="DH15" s="26" t="str">
        <f t="shared" si="2"/>
        <v/>
      </c>
      <c r="DI15" s="26" t="str">
        <f t="shared" si="2"/>
        <v/>
      </c>
      <c r="DJ15" s="26" t="str">
        <f t="shared" si="2"/>
        <v/>
      </c>
      <c r="DK15" s="26" t="str">
        <f t="shared" si="2"/>
        <v/>
      </c>
      <c r="DL15" s="26" t="str">
        <f t="shared" si="2"/>
        <v/>
      </c>
      <c r="DM15" s="26" t="str">
        <f t="shared" si="2"/>
        <v/>
      </c>
      <c r="DN15" s="26" t="str">
        <f t="shared" si="2"/>
        <v/>
      </c>
      <c r="DO15" s="26" t="str">
        <f t="shared" si="2"/>
        <v/>
      </c>
      <c r="DP15" s="26" t="str">
        <f t="shared" si="2"/>
        <v/>
      </c>
      <c r="DQ15" s="26">
        <f t="shared" si="3"/>
        <v>0</v>
      </c>
    </row>
    <row r="16" spans="1:122" ht="14.6" x14ac:dyDescent="0.4">
      <c r="A16" s="451" t="s">
        <v>896</v>
      </c>
      <c r="B16" s="452"/>
      <c r="C16" s="452"/>
      <c r="D16" s="452"/>
      <c r="E16" s="453"/>
      <c r="F16" s="25">
        <f>IF(ISBLANK('Page 14 PC2YR'!F27)," ",'Page 15 PC2YR'!T16)</f>
        <v>0.42</v>
      </c>
      <c r="G16" s="25">
        <f>IF(ISBLANK('Page 14 PC2YR'!F27)," ",'Page 15 PC2YR'!X16)</f>
        <v>0.42</v>
      </c>
      <c r="H16" s="25">
        <f>IF(ISBLANK('Page 14 PC2YR'!F27)," ",'Page 15 PC2YR'!AB16)</f>
        <v>0.42</v>
      </c>
      <c r="I16" s="25">
        <f>IF(ISBLANK('Page 14 PC2YR'!F27)," ",'Page 15 PC2YR'!AF16)</f>
        <v>0.42</v>
      </c>
      <c r="J16" s="25">
        <f>IF(ISBLANK('Page 14 PC2YR'!F27)," ",'Page 15 PC2YR'!AJ16)</f>
        <v>0.42</v>
      </c>
      <c r="K16" s="25">
        <f>IF(ISBLANK('Page 14 PC2YR'!F27)," ",'Page 15 PC2YR'!AN16)</f>
        <v>0.42</v>
      </c>
      <c r="L16" s="25">
        <f>IF(ISBLANK('Page 14 PC2YR'!F27)," ",'Page 15 PC2YR'!AR16)</f>
        <v>0.42</v>
      </c>
      <c r="M16" s="25">
        <f>IF(ISBLANK('Page 14 PC2YR'!F27)," ",'Page 15 PC2YR'!AV16)</f>
        <v>0.42</v>
      </c>
      <c r="N16" s="25">
        <f>IF(ISBLANK('Page 14 PC2YR'!F27)," ",'Page 15 PC2YR'!AZ16)</f>
        <v>0.42</v>
      </c>
      <c r="O16" s="25">
        <f>IF(ISBLANK('Page 14 PC2YR'!F27)," ",'Page 15 PC2YR'!BD16)</f>
        <v>0.42</v>
      </c>
      <c r="P16" s="25">
        <f>IF(ISBLANK('Page 14 PC2YR'!F27)," ",'Page 15 PC2YR'!BH16)</f>
        <v>0.42</v>
      </c>
      <c r="Q16" s="25">
        <f>IF(ISBLANK('Page 14 PC2YR'!F27)," ",'Page 15 PC2YR'!BL16)</f>
        <v>0.42</v>
      </c>
      <c r="R16" s="214"/>
      <c r="S16" s="34"/>
      <c r="T16" s="500">
        <f>IF(OR(COUNTIF('Page 14 PC2YR'!L27:O27,"x")&gt;0,COUNTIF('Page 14 PC2YR'!L27:O27,"X")&gt;0),'Page 14 PC2YR'!DL27," ")</f>
        <v>0.42</v>
      </c>
      <c r="U16" s="501"/>
      <c r="V16" s="501"/>
      <c r="W16" s="502"/>
      <c r="X16" s="500">
        <f>IF(OR(COUNTIF('Page 14 PC2YR'!P27:S27,"x")&gt;0,COUNTIF('Page 14 PC2YR'!P27:S27,"X")&gt;0),'Page 14 PC2YR'!DL27," ")</f>
        <v>0.42</v>
      </c>
      <c r="Y16" s="503"/>
      <c r="Z16" s="503"/>
      <c r="AA16" s="504"/>
      <c r="AB16" s="500">
        <f>IF(OR(COUNTIF('Page 14 PC2YR'!T27:W27,"x")&gt;0,COUNTIF('Page 14 PC2YR'!T27:W27,"X")&gt;0),'Page 14 PC2YR'!DL27," ")</f>
        <v>0.42</v>
      </c>
      <c r="AC16" s="503"/>
      <c r="AD16" s="503"/>
      <c r="AE16" s="504"/>
      <c r="AF16" s="500">
        <f>IF(OR(COUNTIF('Page 14 PC2YR'!X27:AA27,"x")&gt;0,COUNTIF('Page 14 PC2YR'!X27:AA27,"X")&gt;0),'Page 14 PC2YR'!DL27," ")</f>
        <v>0.42</v>
      </c>
      <c r="AG16" s="503"/>
      <c r="AH16" s="503"/>
      <c r="AI16" s="504"/>
      <c r="AJ16" s="500">
        <f>IF(OR(COUNTIF('Page 14 PC2YR'!AB27:AE27,"x")&gt;0,COUNTIF('Page 14 PC2YR'!AB27:AE27,"X")&gt;0),'Page 14 PC2YR'!DL27," ")</f>
        <v>0.42</v>
      </c>
      <c r="AK16" s="503"/>
      <c r="AL16" s="503"/>
      <c r="AM16" s="504"/>
      <c r="AN16" s="500">
        <f>IF(OR(COUNTIF('Page 14 PC2YR'!AF27:AI27,"x")&gt;0,COUNTIF('Page 14 PC2YR'!AF27:AI27,"X")&gt;0),'Page 14 PC2YR'!DL27," ")</f>
        <v>0.42</v>
      </c>
      <c r="AO16" s="503"/>
      <c r="AP16" s="503"/>
      <c r="AQ16" s="504"/>
      <c r="AR16" s="500">
        <f>IF(OR(COUNTIF('Page 14 PC2YR'!AJ27:AM27,"x")&gt;0,COUNTIF('Page 14 PC2YR'!AJ27:AM27,"X")&gt;0),'Page 14 PC2YR'!DL27," ")</f>
        <v>0.42</v>
      </c>
      <c r="AS16" s="503"/>
      <c r="AT16" s="503"/>
      <c r="AU16" s="504"/>
      <c r="AV16" s="500">
        <f>IF(OR(COUNTIF('Page 14 PC2YR'!AN27:AQ27,"x")&gt;0,COUNTIF('Page 14 PC2YR'!AN27:AQ27,"X")&gt;0),'Page 14 PC2YR'!DL27," ")</f>
        <v>0.42</v>
      </c>
      <c r="AW16" s="503"/>
      <c r="AX16" s="503"/>
      <c r="AY16" s="504"/>
      <c r="AZ16" s="500">
        <f>IF(OR(COUNTIF('Page 14 PC2YR'!AR27:AU27,"x")&gt;0,COUNTIF('Page 14 PC2YR'!AR27:AU27,"X")&gt;0),'Page 14 PC2YR'!DL27," ")</f>
        <v>0.42</v>
      </c>
      <c r="BA16" s="503"/>
      <c r="BB16" s="503"/>
      <c r="BC16" s="504"/>
      <c r="BD16" s="500">
        <f>IF(OR(COUNTIF('Page 14 PC2YR'!AV27:AY27,"x")&gt;0,COUNTIF('Page 14 PC2YR'!AV27:AY27,"X")&gt;0),'Page 14 PC2YR'!DL27," ")</f>
        <v>0.42</v>
      </c>
      <c r="BE16" s="503"/>
      <c r="BF16" s="503"/>
      <c r="BG16" s="504"/>
      <c r="BH16" s="500">
        <f>IF(OR(COUNTIF('Page 14 PC2YR'!AZ27:BC27,"x")&gt;0,COUNTIF('Page 14 PC2YR'!AZ27:BC27,"X")&gt;0),'Page 14 PC2YR'!DL27," ")</f>
        <v>0.42</v>
      </c>
      <c r="BI16" s="503"/>
      <c r="BJ16" s="503"/>
      <c r="BK16" s="504"/>
      <c r="BL16" s="500">
        <f>IF(OR(COUNTIF('Page 14 PC2YR'!BD27:BG27,"x")&gt;0,COUNTIF('Page 14 PC2YR'!BD27:BG27,"X")&gt;0),'Page 14 PC2YR'!DL27," ")</f>
        <v>0.42</v>
      </c>
      <c r="BM16" s="503"/>
      <c r="BN16" s="503"/>
      <c r="BO16" s="504"/>
      <c r="BP16" s="478"/>
      <c r="BU16" s="26" t="str">
        <f t="shared" si="0"/>
        <v/>
      </c>
      <c r="BV16" s="26" t="str">
        <f t="shared" si="0"/>
        <v/>
      </c>
      <c r="BW16" s="26" t="str">
        <f t="shared" si="0"/>
        <v/>
      </c>
      <c r="BX16" s="26" t="str">
        <f t="shared" si="0"/>
        <v/>
      </c>
      <c r="BY16" s="26" t="str">
        <f t="shared" si="0"/>
        <v/>
      </c>
      <c r="BZ16" s="26" t="str">
        <f t="shared" si="0"/>
        <v/>
      </c>
      <c r="CA16" s="26" t="str">
        <f t="shared" si="0"/>
        <v/>
      </c>
      <c r="CB16" s="26" t="str">
        <f t="shared" si="0"/>
        <v/>
      </c>
      <c r="CC16" s="26" t="str">
        <f t="shared" si="0"/>
        <v/>
      </c>
      <c r="CD16" s="26" t="str">
        <f t="shared" si="0"/>
        <v/>
      </c>
      <c r="CE16" s="26" t="str">
        <f t="shared" si="0"/>
        <v/>
      </c>
      <c r="CF16" s="26" t="str">
        <f t="shared" si="0"/>
        <v/>
      </c>
      <c r="CG16" s="26" t="str">
        <f t="shared" si="0"/>
        <v/>
      </c>
      <c r="CH16" s="26" t="str">
        <f t="shared" si="0"/>
        <v/>
      </c>
      <c r="CI16" s="26" t="str">
        <f t="shared" si="0"/>
        <v/>
      </c>
      <c r="CJ16" s="26" t="str">
        <f t="shared" si="0"/>
        <v/>
      </c>
      <c r="CK16" s="26" t="str">
        <f t="shared" si="4"/>
        <v/>
      </c>
      <c r="CL16" s="26" t="str">
        <f t="shared" si="1"/>
        <v/>
      </c>
      <c r="CM16" s="26" t="str">
        <f t="shared" si="1"/>
        <v/>
      </c>
      <c r="CN16" s="26" t="str">
        <f t="shared" si="1"/>
        <v/>
      </c>
      <c r="CO16" s="26" t="str">
        <f t="shared" si="1"/>
        <v/>
      </c>
      <c r="CP16" s="26" t="str">
        <f t="shared" si="1"/>
        <v/>
      </c>
      <c r="CQ16" s="26" t="str">
        <f t="shared" si="1"/>
        <v/>
      </c>
      <c r="CR16" s="26" t="str">
        <f t="shared" si="1"/>
        <v/>
      </c>
      <c r="CS16" s="26" t="str">
        <f t="shared" si="1"/>
        <v/>
      </c>
      <c r="CT16" s="26" t="str">
        <f t="shared" si="1"/>
        <v/>
      </c>
      <c r="CU16" s="26" t="str">
        <f t="shared" si="1"/>
        <v/>
      </c>
      <c r="CV16" s="26" t="str">
        <f t="shared" si="1"/>
        <v/>
      </c>
      <c r="CW16" s="26" t="str">
        <f t="shared" si="1"/>
        <v/>
      </c>
      <c r="CX16" s="26" t="str">
        <f t="shared" si="1"/>
        <v/>
      </c>
      <c r="CY16" s="26" t="str">
        <f t="shared" si="1"/>
        <v/>
      </c>
      <c r="CZ16" s="26" t="str">
        <f t="shared" si="1"/>
        <v/>
      </c>
      <c r="DA16" s="26" t="str">
        <f t="shared" si="2"/>
        <v/>
      </c>
      <c r="DB16" s="26" t="str">
        <f t="shared" si="2"/>
        <v/>
      </c>
      <c r="DC16" s="26" t="str">
        <f t="shared" si="2"/>
        <v/>
      </c>
      <c r="DD16" s="26" t="str">
        <f t="shared" si="2"/>
        <v/>
      </c>
      <c r="DE16" s="26" t="str">
        <f t="shared" si="2"/>
        <v/>
      </c>
      <c r="DF16" s="26" t="str">
        <f t="shared" si="2"/>
        <v/>
      </c>
      <c r="DG16" s="26" t="str">
        <f t="shared" si="2"/>
        <v/>
      </c>
      <c r="DH16" s="26" t="str">
        <f t="shared" si="2"/>
        <v/>
      </c>
      <c r="DI16" s="26" t="str">
        <f t="shared" si="2"/>
        <v/>
      </c>
      <c r="DJ16" s="26" t="str">
        <f t="shared" si="2"/>
        <v/>
      </c>
      <c r="DK16" s="26" t="str">
        <f t="shared" si="2"/>
        <v/>
      </c>
      <c r="DL16" s="26" t="str">
        <f t="shared" si="2"/>
        <v/>
      </c>
      <c r="DM16" s="26" t="str">
        <f t="shared" si="2"/>
        <v/>
      </c>
      <c r="DN16" s="26" t="str">
        <f t="shared" si="2"/>
        <v/>
      </c>
      <c r="DO16" s="26" t="str">
        <f t="shared" si="2"/>
        <v/>
      </c>
      <c r="DP16" s="26" t="str">
        <f t="shared" si="2"/>
        <v/>
      </c>
      <c r="DQ16" s="26">
        <f t="shared" si="3"/>
        <v>0</v>
      </c>
    </row>
    <row r="17" spans="1:122" ht="14.6" x14ac:dyDescent="0.4">
      <c r="A17" s="451" t="s">
        <v>897</v>
      </c>
      <c r="B17" s="452"/>
      <c r="C17" s="452"/>
      <c r="D17" s="452"/>
      <c r="E17" s="453"/>
      <c r="F17" s="25">
        <f>IF(ISBLANK('Page 14 PC2YR'!F28)," ",'Page 15 PC2YR'!T17)</f>
        <v>0.17</v>
      </c>
      <c r="G17" s="25">
        <f>IF(ISBLANK('Page 14 PC2YR'!F28)," ",'Page 15 PC2YR'!X17)</f>
        <v>0.17</v>
      </c>
      <c r="H17" s="25">
        <f>IF(ISBLANK('Page 14 PC2YR'!F28)," ",'Page 15 PC2YR'!AB17)</f>
        <v>0.17</v>
      </c>
      <c r="I17" s="25">
        <f>IF(ISBLANK('Page 14 PC2YR'!F28)," ",'Page 15 PC2YR'!AF17)</f>
        <v>0.17</v>
      </c>
      <c r="J17" s="25">
        <f>IF(ISBLANK('Page 14 PC2YR'!F28)," ",'Page 15 PC2YR'!AJ17)</f>
        <v>0.17</v>
      </c>
      <c r="K17" s="25">
        <f>IF(ISBLANK('Page 14 PC2YR'!F28)," ",'Page 15 PC2YR'!AN17)</f>
        <v>0.17</v>
      </c>
      <c r="L17" s="25">
        <f>IF(ISBLANK('Page 14 PC2YR'!F28)," ",'Page 15 PC2YR'!AR17)</f>
        <v>0.17</v>
      </c>
      <c r="M17" s="25">
        <f>IF(ISBLANK('Page 14 PC2YR'!F28)," ",'Page 15 PC2YR'!AV17)</f>
        <v>0.17</v>
      </c>
      <c r="N17" s="25">
        <f>IF(ISBLANK('Page 14 PC2YR'!F28)," ",'Page 15 PC2YR'!AZ17)</f>
        <v>0.17</v>
      </c>
      <c r="O17" s="25">
        <f>IF(ISBLANK('Page 14 PC2YR'!F28)," ",'Page 15 PC2YR'!BD17)</f>
        <v>0.17</v>
      </c>
      <c r="P17" s="25">
        <f>IF(ISBLANK('Page 14 PC2YR'!F28)," ",'Page 15 PC2YR'!BH17)</f>
        <v>0.17</v>
      </c>
      <c r="Q17" s="25">
        <f>IF(ISBLANK('Page 14 PC2YR'!F28)," ",'Page 15 PC2YR'!BL17)</f>
        <v>0.17</v>
      </c>
      <c r="R17" s="214"/>
      <c r="S17" s="34"/>
      <c r="T17" s="500">
        <f>IF(OR(COUNTIF('Page 14 PC2YR'!L28:O28,"x")&gt;0,COUNTIF('Page 14 PC2YR'!L28:O28,"X")&gt;0),'Page 14 PC2YR'!DL28," ")</f>
        <v>0.17</v>
      </c>
      <c r="U17" s="501"/>
      <c r="V17" s="501"/>
      <c r="W17" s="502"/>
      <c r="X17" s="500">
        <f>IF(OR(COUNTIF('Page 14 PC2YR'!P28:S28,"x")&gt;0,COUNTIF('Page 14 PC2YR'!P28:S28,"X")&gt;0),'Page 14 PC2YR'!DL28," ")</f>
        <v>0.17</v>
      </c>
      <c r="Y17" s="503"/>
      <c r="Z17" s="503"/>
      <c r="AA17" s="504"/>
      <c r="AB17" s="500">
        <f>IF(OR(COUNTIF('Page 14 PC2YR'!T28:W28,"x")&gt;0,COUNTIF('Page 14 PC2YR'!T28:W28,"X")&gt;0),'Page 14 PC2YR'!DL28," ")</f>
        <v>0.17</v>
      </c>
      <c r="AC17" s="503"/>
      <c r="AD17" s="503"/>
      <c r="AE17" s="504"/>
      <c r="AF17" s="500">
        <f>IF(OR(COUNTIF('Page 14 PC2YR'!X28:AA28,"x")&gt;0,COUNTIF('Page 14 PC2YR'!X28:AA28,"X")&gt;0),'Page 14 PC2YR'!DL28," ")</f>
        <v>0.17</v>
      </c>
      <c r="AG17" s="503"/>
      <c r="AH17" s="503"/>
      <c r="AI17" s="504"/>
      <c r="AJ17" s="500">
        <f>IF(OR(COUNTIF('Page 14 PC2YR'!AB28:AE28,"x")&gt;0,COUNTIF('Page 14 PC2YR'!AB28:AE28,"X")&gt;0),'Page 14 PC2YR'!DL28," ")</f>
        <v>0.17</v>
      </c>
      <c r="AK17" s="503"/>
      <c r="AL17" s="503"/>
      <c r="AM17" s="504"/>
      <c r="AN17" s="500">
        <f>IF(OR(COUNTIF('Page 14 PC2YR'!AF28:AI28,"x")&gt;0,COUNTIF('Page 14 PC2YR'!AF28:AI28,"X")&gt;0),'Page 14 PC2YR'!DL28," ")</f>
        <v>0.17</v>
      </c>
      <c r="AO17" s="503"/>
      <c r="AP17" s="503"/>
      <c r="AQ17" s="504"/>
      <c r="AR17" s="500">
        <f>IF(OR(COUNTIF('Page 14 PC2YR'!AJ28:AM28,"x")&gt;0,COUNTIF('Page 14 PC2YR'!AJ28:AM28,"X")&gt;0),'Page 14 PC2YR'!DL28," ")</f>
        <v>0.17</v>
      </c>
      <c r="AS17" s="503"/>
      <c r="AT17" s="503"/>
      <c r="AU17" s="504"/>
      <c r="AV17" s="500">
        <f>IF(OR(COUNTIF('Page 14 PC2YR'!AN28:AQ28,"x")&gt;0,COUNTIF('Page 14 PC2YR'!AN28:AQ28,"X")&gt;0),'Page 14 PC2YR'!DL28," ")</f>
        <v>0.17</v>
      </c>
      <c r="AW17" s="503"/>
      <c r="AX17" s="503"/>
      <c r="AY17" s="504"/>
      <c r="AZ17" s="500">
        <f>IF(OR(COUNTIF('Page 14 PC2YR'!AR28:AU28,"x")&gt;0,COUNTIF('Page 14 PC2YR'!AR28:AU28,"X")&gt;0),'Page 14 PC2YR'!DL28," ")</f>
        <v>0.17</v>
      </c>
      <c r="BA17" s="503"/>
      <c r="BB17" s="503"/>
      <c r="BC17" s="504"/>
      <c r="BD17" s="500">
        <f>IF(OR(COUNTIF('Page 14 PC2YR'!AV28:AY28,"x")&gt;0,COUNTIF('Page 14 PC2YR'!AV28:AY28,"X")&gt;0),'Page 14 PC2YR'!DL28," ")</f>
        <v>0.17</v>
      </c>
      <c r="BE17" s="503"/>
      <c r="BF17" s="503"/>
      <c r="BG17" s="504"/>
      <c r="BH17" s="500">
        <f>IF(OR(COUNTIF('Page 14 PC2YR'!AZ28:BC28,"x")&gt;0,COUNTIF('Page 14 PC2YR'!AZ28:BC28,"X")&gt;0),'Page 14 PC2YR'!DL28," ")</f>
        <v>0.17</v>
      </c>
      <c r="BI17" s="503"/>
      <c r="BJ17" s="503"/>
      <c r="BK17" s="504"/>
      <c r="BL17" s="500">
        <f>IF(OR(COUNTIF('Page 14 PC2YR'!BD28:BG28,"x")&gt;0,COUNTIF('Page 14 PC2YR'!BD28:BG28,"X")&gt;0),'Page 14 PC2YR'!DL28," ")</f>
        <v>0.17</v>
      </c>
      <c r="BM17" s="503"/>
      <c r="BN17" s="503"/>
      <c r="BO17" s="504"/>
      <c r="BP17" s="478"/>
      <c r="BU17" s="26" t="str">
        <f t="shared" si="0"/>
        <v/>
      </c>
      <c r="BV17" s="26" t="str">
        <f t="shared" si="0"/>
        <v/>
      </c>
      <c r="BW17" s="26" t="str">
        <f t="shared" si="0"/>
        <v/>
      </c>
      <c r="BX17" s="26" t="str">
        <f t="shared" si="0"/>
        <v/>
      </c>
      <c r="BY17" s="26" t="str">
        <f t="shared" si="0"/>
        <v/>
      </c>
      <c r="BZ17" s="26" t="str">
        <f t="shared" si="0"/>
        <v/>
      </c>
      <c r="CA17" s="26" t="str">
        <f t="shared" si="0"/>
        <v/>
      </c>
      <c r="CB17" s="26" t="str">
        <f t="shared" si="0"/>
        <v/>
      </c>
      <c r="CC17" s="26" t="str">
        <f t="shared" si="0"/>
        <v/>
      </c>
      <c r="CD17" s="26" t="str">
        <f t="shared" si="0"/>
        <v/>
      </c>
      <c r="CE17" s="26" t="str">
        <f t="shared" si="0"/>
        <v/>
      </c>
      <c r="CF17" s="26" t="str">
        <f t="shared" si="0"/>
        <v/>
      </c>
      <c r="CG17" s="26" t="str">
        <f t="shared" si="0"/>
        <v/>
      </c>
      <c r="CH17" s="26" t="str">
        <f t="shared" si="0"/>
        <v/>
      </c>
      <c r="CI17" s="26" t="str">
        <f t="shared" si="0"/>
        <v/>
      </c>
      <c r="CJ17" s="26" t="str">
        <f t="shared" si="0"/>
        <v/>
      </c>
      <c r="CK17" s="26" t="str">
        <f t="shared" si="4"/>
        <v/>
      </c>
      <c r="CL17" s="26" t="str">
        <f t="shared" si="1"/>
        <v/>
      </c>
      <c r="CM17" s="26" t="str">
        <f t="shared" si="1"/>
        <v/>
      </c>
      <c r="CN17" s="26" t="str">
        <f t="shared" si="1"/>
        <v/>
      </c>
      <c r="CO17" s="26" t="str">
        <f t="shared" si="1"/>
        <v/>
      </c>
      <c r="CP17" s="26" t="str">
        <f t="shared" si="1"/>
        <v/>
      </c>
      <c r="CQ17" s="26" t="str">
        <f t="shared" si="1"/>
        <v/>
      </c>
      <c r="CR17" s="26" t="str">
        <f t="shared" si="1"/>
        <v/>
      </c>
      <c r="CS17" s="26" t="str">
        <f t="shared" si="1"/>
        <v/>
      </c>
      <c r="CT17" s="26" t="str">
        <f t="shared" si="1"/>
        <v/>
      </c>
      <c r="CU17" s="26" t="str">
        <f t="shared" si="1"/>
        <v/>
      </c>
      <c r="CV17" s="26" t="str">
        <f t="shared" si="1"/>
        <v/>
      </c>
      <c r="CW17" s="26" t="str">
        <f t="shared" si="1"/>
        <v/>
      </c>
      <c r="CX17" s="26" t="str">
        <f t="shared" si="1"/>
        <v/>
      </c>
      <c r="CY17" s="26" t="str">
        <f t="shared" si="1"/>
        <v/>
      </c>
      <c r="CZ17" s="26" t="str">
        <f t="shared" si="1"/>
        <v/>
      </c>
      <c r="DA17" s="26" t="str">
        <f t="shared" si="2"/>
        <v/>
      </c>
      <c r="DB17" s="26" t="str">
        <f t="shared" si="2"/>
        <v/>
      </c>
      <c r="DC17" s="26" t="str">
        <f t="shared" si="2"/>
        <v/>
      </c>
      <c r="DD17" s="26" t="str">
        <f t="shared" si="2"/>
        <v/>
      </c>
      <c r="DE17" s="26" t="str">
        <f t="shared" si="2"/>
        <v/>
      </c>
      <c r="DF17" s="26" t="str">
        <f t="shared" si="2"/>
        <v/>
      </c>
      <c r="DG17" s="26" t="str">
        <f t="shared" si="2"/>
        <v/>
      </c>
      <c r="DH17" s="26" t="str">
        <f t="shared" si="2"/>
        <v/>
      </c>
      <c r="DI17" s="26" t="str">
        <f t="shared" si="2"/>
        <v/>
      </c>
      <c r="DJ17" s="26" t="str">
        <f t="shared" si="2"/>
        <v/>
      </c>
      <c r="DK17" s="26" t="str">
        <f t="shared" si="2"/>
        <v/>
      </c>
      <c r="DL17" s="26" t="str">
        <f t="shared" si="2"/>
        <v/>
      </c>
      <c r="DM17" s="26" t="str">
        <f t="shared" si="2"/>
        <v/>
      </c>
      <c r="DN17" s="26" t="str">
        <f t="shared" si="2"/>
        <v/>
      </c>
      <c r="DO17" s="26" t="str">
        <f t="shared" si="2"/>
        <v/>
      </c>
      <c r="DP17" s="26" t="str">
        <f t="shared" si="2"/>
        <v/>
      </c>
      <c r="DQ17" s="26">
        <f t="shared" si="3"/>
        <v>0</v>
      </c>
    </row>
    <row r="18" spans="1:122" ht="14.6" x14ac:dyDescent="0.4">
      <c r="A18" s="451" t="s">
        <v>693</v>
      </c>
      <c r="B18" s="455"/>
      <c r="C18" s="455"/>
      <c r="D18" s="455"/>
      <c r="E18" s="456"/>
      <c r="F18" s="25" t="str">
        <f>IF(ISBLANK('Page 14 PC2YR'!F29)," ",'Page 15 PC2YR'!T18)</f>
        <v xml:space="preserve"> </v>
      </c>
      <c r="G18" s="25" t="str">
        <f>IF(ISBLANK('Page 14 PC2YR'!F29)," ",'Page 15 PC2YR'!X18)</f>
        <v xml:space="preserve"> </v>
      </c>
      <c r="H18" s="25" t="str">
        <f>IF(ISBLANK('Page 14 PC2YR'!F29)," ",'Page 15 PC2YR'!AB18)</f>
        <v xml:space="preserve"> </v>
      </c>
      <c r="I18" s="25" t="str">
        <f>IF(ISBLANK('Page 14 PC2YR'!F29)," ",'Page 15 PC2YR'!AF18)</f>
        <v xml:space="preserve"> </v>
      </c>
      <c r="J18" s="25" t="str">
        <f>IF(ISBLANK('Page 14 PC2YR'!F29)," ",'Page 15 PC2YR'!AJ18)</f>
        <v xml:space="preserve"> </v>
      </c>
      <c r="K18" s="25" t="str">
        <f>IF(ISBLANK('Page 14 PC2YR'!F29)," ",'Page 15 PC2YR'!AN18)</f>
        <v xml:space="preserve"> </v>
      </c>
      <c r="L18" s="25" t="str">
        <f>IF(ISBLANK('Page 14 PC2YR'!F29)," ",'Page 15 PC2YR'!AR18)</f>
        <v xml:space="preserve"> </v>
      </c>
      <c r="M18" s="25" t="str">
        <f>IF(ISBLANK('Page 14 PC2YR'!F29)," ",'Page 15 PC2YR'!AV18)</f>
        <v xml:space="preserve"> </v>
      </c>
      <c r="N18" s="25" t="str">
        <f>IF(ISBLANK('Page 14 PC2YR'!F29)," ",'Page 15 PC2YR'!AZ18)</f>
        <v xml:space="preserve"> </v>
      </c>
      <c r="O18" s="25" t="str">
        <f>IF(ISBLANK('Page 14 PC2YR'!F29)," ",'Page 15 PC2YR'!BD18)</f>
        <v xml:space="preserve"> </v>
      </c>
      <c r="P18" s="25" t="str">
        <f>IF(ISBLANK('Page 14 PC2YR'!F29)," ",'Page 15 PC2YR'!BH18)</f>
        <v xml:space="preserve"> </v>
      </c>
      <c r="Q18" s="25" t="str">
        <f>IF(ISBLANK('Page 14 PC2YR'!F29)," ",'Page 15 PC2YR'!BL18)</f>
        <v xml:space="preserve"> </v>
      </c>
      <c r="R18" s="214"/>
      <c r="S18" s="34"/>
      <c r="T18" s="500" t="str">
        <f>IF(OR(COUNTIF('Page 14 PC2YR'!L29:O29,"x")&gt;0,COUNTIF('Page 14 PC2YR'!L29:O29,"X")&gt;0),'Page 14 PC2YR'!DL29," ")</f>
        <v xml:space="preserve"> </v>
      </c>
      <c r="U18" s="501"/>
      <c r="V18" s="501"/>
      <c r="W18" s="502"/>
      <c r="X18" s="500" t="str">
        <f>IF(OR(COUNTIF('Page 14 PC2YR'!P29:S29,"x")&gt;0,COUNTIF('Page 14 PC2YR'!P29:S29,"X")&gt;0),'Page 14 PC2YR'!DL29," ")</f>
        <v xml:space="preserve"> </v>
      </c>
      <c r="Y18" s="503"/>
      <c r="Z18" s="503"/>
      <c r="AA18" s="504"/>
      <c r="AB18" s="500" t="str">
        <f>IF(OR(COUNTIF('Page 14 PC2YR'!T29:W29,"x")&gt;0,COUNTIF('Page 14 PC2YR'!T29:W29,"X")&gt;0),'Page 14 PC2YR'!DL29," ")</f>
        <v xml:space="preserve"> </v>
      </c>
      <c r="AC18" s="503"/>
      <c r="AD18" s="503"/>
      <c r="AE18" s="504"/>
      <c r="AF18" s="500" t="str">
        <f>IF(OR(COUNTIF('Page 14 PC2YR'!X29:AA29,"x")&gt;0,COUNTIF('Page 14 PC2YR'!X29:AA29,"X")&gt;0),'Page 14 PC2YR'!DL29," ")</f>
        <v xml:space="preserve"> </v>
      </c>
      <c r="AG18" s="503"/>
      <c r="AH18" s="503"/>
      <c r="AI18" s="504"/>
      <c r="AJ18" s="500" t="str">
        <f>IF(OR(COUNTIF('Page 14 PC2YR'!AB29:AE29,"x")&gt;0,COUNTIF('Page 14 PC2YR'!AB29:AE29,"X")&gt;0),'Page 14 PC2YR'!DL29," ")</f>
        <v xml:space="preserve"> </v>
      </c>
      <c r="AK18" s="503"/>
      <c r="AL18" s="503"/>
      <c r="AM18" s="504"/>
      <c r="AN18" s="500" t="e">
        <f>IF(OR(COUNTIF('Page 14 PC2YR'!AF29:AI29,"x")&gt;0,COUNTIF('Page 14 PC2YR'!AF29:AI29,"X")&gt;0),'Page 14 PC2YR'!DL29," ")</f>
        <v>#DIV/0!</v>
      </c>
      <c r="AO18" s="503"/>
      <c r="AP18" s="503"/>
      <c r="AQ18" s="504"/>
      <c r="AR18" s="500" t="str">
        <f>IF(OR(COUNTIF('Page 14 PC2YR'!AJ29:AM29,"x")&gt;0,COUNTIF('Page 14 PC2YR'!AJ29:AM29,"X")&gt;0),'Page 14 PC2YR'!DL29," ")</f>
        <v xml:space="preserve"> </v>
      </c>
      <c r="AS18" s="503"/>
      <c r="AT18" s="503"/>
      <c r="AU18" s="504"/>
      <c r="AV18" s="500" t="str">
        <f>IF(OR(COUNTIF('Page 14 PC2YR'!AN29:AQ29,"x")&gt;0,COUNTIF('Page 14 PC2YR'!AN29:AQ29,"X")&gt;0),'Page 14 PC2YR'!DL29," ")</f>
        <v xml:space="preserve"> </v>
      </c>
      <c r="AW18" s="503"/>
      <c r="AX18" s="503"/>
      <c r="AY18" s="504"/>
      <c r="AZ18" s="500" t="str">
        <f>IF(OR(COUNTIF('Page 14 PC2YR'!AR29:AU29,"x")&gt;0,COUNTIF('Page 14 PC2YR'!AR29:AU29,"X")&gt;0),'Page 14 PC2YR'!DL29," ")</f>
        <v xml:space="preserve"> </v>
      </c>
      <c r="BA18" s="503"/>
      <c r="BB18" s="503"/>
      <c r="BC18" s="504"/>
      <c r="BD18" s="500" t="str">
        <f>IF(OR(COUNTIF('Page 14 PC2YR'!AV29:AY29,"x")&gt;0,COUNTIF('Page 14 PC2YR'!AV29:AY29,"X")&gt;0),'Page 14 PC2YR'!DL29," ")</f>
        <v xml:space="preserve"> </v>
      </c>
      <c r="BE18" s="503"/>
      <c r="BF18" s="503"/>
      <c r="BG18" s="504"/>
      <c r="BH18" s="500" t="str">
        <f>IF(OR(COUNTIF('Page 14 PC2YR'!AZ29:BC29,"x")&gt;0,COUNTIF('Page 14 PC2YR'!AZ29:BC29,"X")&gt;0),'Page 14 PC2YR'!DL29," ")</f>
        <v xml:space="preserve"> </v>
      </c>
      <c r="BI18" s="503"/>
      <c r="BJ18" s="503"/>
      <c r="BK18" s="504"/>
      <c r="BL18" s="500" t="str">
        <f>IF(OR(COUNTIF('Page 14 PC2YR'!BD29:BG29,"x")&gt;0,COUNTIF('Page 14 PC2YR'!BD29:BG29,"X")&gt;0),'Page 14 PC2YR'!DL29," ")</f>
        <v xml:space="preserve"> </v>
      </c>
      <c r="BM18" s="503"/>
      <c r="BN18" s="503"/>
      <c r="BO18" s="504"/>
      <c r="BP18" s="478"/>
      <c r="BU18" s="26" t="str">
        <f t="shared" si="0"/>
        <v/>
      </c>
      <c r="BV18" s="26" t="str">
        <f t="shared" si="0"/>
        <v/>
      </c>
      <c r="BW18" s="26" t="str">
        <f t="shared" si="0"/>
        <v/>
      </c>
      <c r="BX18" s="26" t="str">
        <f t="shared" si="0"/>
        <v/>
      </c>
      <c r="BY18" s="26" t="str">
        <f t="shared" si="0"/>
        <v/>
      </c>
      <c r="BZ18" s="26" t="str">
        <f t="shared" si="0"/>
        <v/>
      </c>
      <c r="CA18" s="26" t="str">
        <f t="shared" si="0"/>
        <v/>
      </c>
      <c r="CB18" s="26" t="str">
        <f t="shared" si="0"/>
        <v/>
      </c>
      <c r="CC18" s="26" t="str">
        <f t="shared" si="0"/>
        <v/>
      </c>
      <c r="CD18" s="26" t="str">
        <f t="shared" si="0"/>
        <v/>
      </c>
      <c r="CE18" s="26" t="str">
        <f t="shared" si="0"/>
        <v/>
      </c>
      <c r="CF18" s="26" t="str">
        <f t="shared" si="0"/>
        <v/>
      </c>
      <c r="CG18" s="26" t="str">
        <f t="shared" si="0"/>
        <v/>
      </c>
      <c r="CH18" s="26" t="str">
        <f t="shared" si="0"/>
        <v/>
      </c>
      <c r="CI18" s="26" t="str">
        <f t="shared" si="0"/>
        <v/>
      </c>
      <c r="CJ18" s="26" t="str">
        <f t="shared" si="0"/>
        <v/>
      </c>
      <c r="CK18" s="26" t="str">
        <f t="shared" si="4"/>
        <v/>
      </c>
      <c r="CL18" s="26" t="str">
        <f t="shared" si="1"/>
        <v/>
      </c>
      <c r="CM18" s="26" t="str">
        <f t="shared" si="1"/>
        <v/>
      </c>
      <c r="CN18" s="26" t="str">
        <f t="shared" si="1"/>
        <v/>
      </c>
      <c r="CO18" s="26" t="e">
        <f t="shared" si="1"/>
        <v>#DIV/0!</v>
      </c>
      <c r="CP18" s="26" t="str">
        <f t="shared" si="1"/>
        <v/>
      </c>
      <c r="CQ18" s="26" t="str">
        <f t="shared" si="1"/>
        <v/>
      </c>
      <c r="CR18" s="26" t="str">
        <f t="shared" si="1"/>
        <v/>
      </c>
      <c r="CS18" s="26" t="str">
        <f t="shared" si="1"/>
        <v/>
      </c>
      <c r="CT18" s="26" t="str">
        <f t="shared" si="1"/>
        <v/>
      </c>
      <c r="CU18" s="26" t="str">
        <f t="shared" si="1"/>
        <v/>
      </c>
      <c r="CV18" s="26" t="str">
        <f t="shared" si="1"/>
        <v/>
      </c>
      <c r="CW18" s="26" t="str">
        <f t="shared" si="1"/>
        <v/>
      </c>
      <c r="CX18" s="26" t="str">
        <f t="shared" si="1"/>
        <v/>
      </c>
      <c r="CY18" s="26" t="str">
        <f t="shared" si="1"/>
        <v/>
      </c>
      <c r="CZ18" s="26" t="str">
        <f t="shared" si="1"/>
        <v/>
      </c>
      <c r="DA18" s="26" t="str">
        <f t="shared" si="2"/>
        <v/>
      </c>
      <c r="DB18" s="26" t="str">
        <f t="shared" si="2"/>
        <v/>
      </c>
      <c r="DC18" s="26" t="str">
        <f t="shared" si="2"/>
        <v/>
      </c>
      <c r="DD18" s="26" t="str">
        <f t="shared" si="2"/>
        <v/>
      </c>
      <c r="DE18" s="26" t="str">
        <f t="shared" si="2"/>
        <v/>
      </c>
      <c r="DF18" s="26" t="str">
        <f t="shared" si="2"/>
        <v/>
      </c>
      <c r="DG18" s="26" t="str">
        <f t="shared" si="2"/>
        <v/>
      </c>
      <c r="DH18" s="26" t="str">
        <f t="shared" si="2"/>
        <v/>
      </c>
      <c r="DI18" s="26" t="str">
        <f t="shared" si="2"/>
        <v/>
      </c>
      <c r="DJ18" s="26" t="str">
        <f t="shared" si="2"/>
        <v/>
      </c>
      <c r="DK18" s="26" t="str">
        <f t="shared" si="2"/>
        <v/>
      </c>
      <c r="DL18" s="26" t="str">
        <f t="shared" si="2"/>
        <v/>
      </c>
      <c r="DM18" s="26" t="str">
        <f t="shared" si="2"/>
        <v/>
      </c>
      <c r="DN18" s="26" t="str">
        <f t="shared" si="2"/>
        <v/>
      </c>
      <c r="DO18" s="26" t="str">
        <f t="shared" si="2"/>
        <v/>
      </c>
      <c r="DP18" s="26" t="str">
        <f t="shared" si="2"/>
        <v/>
      </c>
      <c r="DQ18" s="26" t="e">
        <f t="shared" si="3"/>
        <v>#DIV/0!</v>
      </c>
    </row>
    <row r="19" spans="1:122" ht="14.6" x14ac:dyDescent="0.4">
      <c r="A19" s="451" t="s">
        <v>899</v>
      </c>
      <c r="B19" s="455"/>
      <c r="C19" s="455"/>
      <c r="D19" s="455"/>
      <c r="E19" s="456"/>
      <c r="F19" s="25" t="str">
        <f>IF(ISBLANK('Page 14 PC2YR'!F30)," ",'Page 15 PC2YR'!T19)</f>
        <v xml:space="preserve"> </v>
      </c>
      <c r="G19" s="25" t="str">
        <f>IF(ISBLANK('Page 14 PC2YR'!F30)," ",'Page 15 PC2YR'!X19)</f>
        <v xml:space="preserve"> </v>
      </c>
      <c r="H19" s="25" t="str">
        <f>IF(ISBLANK('Page 14 PC2YR'!F30)," ",'Page 15 PC2YR'!AB19)</f>
        <v xml:space="preserve"> </v>
      </c>
      <c r="I19" s="25" t="str">
        <f>IF(ISBLANK('Page 14 PC2YR'!F30)," ",'Page 15 PC2YR'!AF19)</f>
        <v xml:space="preserve"> </v>
      </c>
      <c r="J19" s="25" t="str">
        <f>IF(ISBLANK('Page 14 PC2YR'!F30)," ",'Page 15 PC2YR'!AJ19)</f>
        <v xml:space="preserve"> </v>
      </c>
      <c r="K19" s="25" t="str">
        <f>IF(ISBLANK('Page 14 PC2YR'!F30)," ",'Page 15 PC2YR'!AN19)</f>
        <v xml:space="preserve"> </v>
      </c>
      <c r="L19" s="25" t="str">
        <f>IF(ISBLANK('Page 14 PC2YR'!F30)," ",'Page 15 PC2YR'!AR19)</f>
        <v xml:space="preserve"> </v>
      </c>
      <c r="M19" s="25">
        <f>IF(ISBLANK('Page 14 PC2YR'!F30)," ",'Page 15 PC2YR'!AV19)</f>
        <v>0.37</v>
      </c>
      <c r="N19" s="25">
        <f>IF(ISBLANK('Page 14 PC2YR'!F30)," ",'Page 15 PC2YR'!AZ19)</f>
        <v>0.37</v>
      </c>
      <c r="O19" s="25">
        <f>IF(ISBLANK('Page 14 PC2YR'!F30)," ",'Page 15 PC2YR'!BD19)</f>
        <v>0.37</v>
      </c>
      <c r="P19" s="25">
        <f>IF(ISBLANK('Page 14 PC2YR'!F30)," ",'Page 15 PC2YR'!BH19)</f>
        <v>0.37</v>
      </c>
      <c r="Q19" s="25">
        <f>IF(ISBLANK('Page 14 PC2YR'!F30)," ",'Page 15 PC2YR'!BL19)</f>
        <v>0.37</v>
      </c>
      <c r="R19" s="214"/>
      <c r="S19" s="34"/>
      <c r="T19" s="500" t="str">
        <f>IF(OR(COUNTIF('Page 14 PC2YR'!L30:O30,"x")&gt;0,COUNTIF('Page 14 PC2YR'!L30:O30,"X")&gt;0),'Page 14 PC2YR'!DL30," ")</f>
        <v xml:space="preserve"> </v>
      </c>
      <c r="U19" s="501"/>
      <c r="V19" s="501"/>
      <c r="W19" s="502"/>
      <c r="X19" s="500" t="str">
        <f>IF(OR(COUNTIF('Page 14 PC2YR'!P30:S30,"x")&gt;0,COUNTIF('Page 14 PC2YR'!P30:S30,"X")&gt;0),'Page 14 PC2YR'!DL30," ")</f>
        <v xml:space="preserve"> </v>
      </c>
      <c r="Y19" s="503"/>
      <c r="Z19" s="503"/>
      <c r="AA19" s="504"/>
      <c r="AB19" s="500" t="str">
        <f>IF(OR(COUNTIF('Page 14 PC2YR'!T30:W30,"x")&gt;0,COUNTIF('Page 14 PC2YR'!T30:W30,"X")&gt;0),'Page 14 PC2YR'!DL30," ")</f>
        <v xml:space="preserve"> </v>
      </c>
      <c r="AC19" s="503"/>
      <c r="AD19" s="503"/>
      <c r="AE19" s="504"/>
      <c r="AF19" s="500" t="str">
        <f>IF(OR(COUNTIF('Page 14 PC2YR'!X30:AA30,"x")&gt;0,COUNTIF('Page 14 PC2YR'!X30:AA30,"X")&gt;0),'Page 14 PC2YR'!DL30," ")</f>
        <v xml:space="preserve"> </v>
      </c>
      <c r="AG19" s="503"/>
      <c r="AH19" s="503"/>
      <c r="AI19" s="504"/>
      <c r="AJ19" s="500" t="str">
        <f>IF(OR(COUNTIF('Page 14 PC2YR'!AB30:AE30,"x")&gt;0,COUNTIF('Page 14 PC2YR'!AB30:AE30,"X")&gt;0),'Page 14 PC2YR'!DL30," ")</f>
        <v xml:space="preserve"> </v>
      </c>
      <c r="AK19" s="503"/>
      <c r="AL19" s="503"/>
      <c r="AM19" s="504"/>
      <c r="AN19" s="500" t="str">
        <f>IF(OR(COUNTIF('Page 14 PC2YR'!AF30:AI30,"x")&gt;0,COUNTIF('Page 14 PC2YR'!AF30:AI30,"X")&gt;0),'Page 14 PC2YR'!DL30," ")</f>
        <v xml:space="preserve"> </v>
      </c>
      <c r="AO19" s="503"/>
      <c r="AP19" s="503"/>
      <c r="AQ19" s="504"/>
      <c r="AR19" s="500" t="str">
        <f>IF(OR(COUNTIF('Page 14 PC2YR'!AJ30:AM30,"x")&gt;0,COUNTIF('Page 14 PC2YR'!AJ30:AM30,"X")&gt;0),'Page 14 PC2YR'!DL30," ")</f>
        <v xml:space="preserve"> </v>
      </c>
      <c r="AS19" s="503"/>
      <c r="AT19" s="503"/>
      <c r="AU19" s="504"/>
      <c r="AV19" s="500">
        <f>IF(OR(COUNTIF('Page 14 PC2YR'!AN30:AQ30,"x")&gt;0,COUNTIF('Page 14 PC2YR'!AN30:AQ30,"X")&gt;0),'Page 14 PC2YR'!DL30," ")</f>
        <v>0.37</v>
      </c>
      <c r="AW19" s="503"/>
      <c r="AX19" s="503"/>
      <c r="AY19" s="504"/>
      <c r="AZ19" s="500">
        <f>IF(OR(COUNTIF('Page 14 PC2YR'!AR30:AU30,"x")&gt;0,COUNTIF('Page 14 PC2YR'!AR30:AU30,"X")&gt;0),'Page 14 PC2YR'!DL30," ")</f>
        <v>0.37</v>
      </c>
      <c r="BA19" s="503"/>
      <c r="BB19" s="503"/>
      <c r="BC19" s="504"/>
      <c r="BD19" s="500">
        <f>IF(OR(COUNTIF('Page 14 PC2YR'!AV30:AY30,"x")&gt;0,COUNTIF('Page 14 PC2YR'!AV30:AY30,"X")&gt;0),'Page 14 PC2YR'!DL30," ")</f>
        <v>0.37</v>
      </c>
      <c r="BE19" s="503"/>
      <c r="BF19" s="503"/>
      <c r="BG19" s="504"/>
      <c r="BH19" s="500">
        <f>IF(OR(COUNTIF('Page 14 PC2YR'!AZ30:BC30,"x")&gt;0,COUNTIF('Page 14 PC2YR'!AZ30:BC30,"X")&gt;0),'Page 14 PC2YR'!DL30," ")</f>
        <v>0.37</v>
      </c>
      <c r="BI19" s="503"/>
      <c r="BJ19" s="503"/>
      <c r="BK19" s="504"/>
      <c r="BL19" s="500">
        <f>IF(OR(COUNTIF('Page 14 PC2YR'!BD30:BG30,"x")&gt;0,COUNTIF('Page 14 PC2YR'!BD30:BG30,"X")&gt;0),'Page 14 PC2YR'!DL30," ")</f>
        <v>0.37</v>
      </c>
      <c r="BM19" s="503"/>
      <c r="BN19" s="503"/>
      <c r="BO19" s="504"/>
      <c r="BP19" s="478"/>
      <c r="BU19" s="26" t="str">
        <f t="shared" si="0"/>
        <v/>
      </c>
      <c r="BV19" s="26" t="str">
        <f t="shared" si="0"/>
        <v/>
      </c>
      <c r="BW19" s="26" t="str">
        <f t="shared" si="0"/>
        <v/>
      </c>
      <c r="BX19" s="26" t="str">
        <f t="shared" si="0"/>
        <v/>
      </c>
      <c r="BY19" s="26" t="str">
        <f t="shared" si="0"/>
        <v/>
      </c>
      <c r="BZ19" s="26" t="str">
        <f t="shared" si="0"/>
        <v/>
      </c>
      <c r="CA19" s="26" t="str">
        <f t="shared" si="0"/>
        <v/>
      </c>
      <c r="CB19" s="26" t="str">
        <f t="shared" si="0"/>
        <v/>
      </c>
      <c r="CC19" s="26" t="str">
        <f t="shared" si="0"/>
        <v/>
      </c>
      <c r="CD19" s="26" t="str">
        <f t="shared" si="0"/>
        <v/>
      </c>
      <c r="CE19" s="26" t="str">
        <f t="shared" si="0"/>
        <v/>
      </c>
      <c r="CF19" s="26" t="str">
        <f t="shared" si="0"/>
        <v/>
      </c>
      <c r="CG19" s="26" t="str">
        <f t="shared" si="0"/>
        <v/>
      </c>
      <c r="CH19" s="26" t="str">
        <f t="shared" si="0"/>
        <v/>
      </c>
      <c r="CI19" s="26" t="str">
        <f t="shared" si="0"/>
        <v/>
      </c>
      <c r="CJ19" s="26" t="str">
        <f t="shared" si="0"/>
        <v/>
      </c>
      <c r="CK19" s="26" t="str">
        <f t="shared" si="4"/>
        <v/>
      </c>
      <c r="CL19" s="26" t="str">
        <f t="shared" si="1"/>
        <v/>
      </c>
      <c r="CM19" s="26" t="str">
        <f t="shared" si="1"/>
        <v/>
      </c>
      <c r="CN19" s="26" t="str">
        <f t="shared" si="1"/>
        <v/>
      </c>
      <c r="CO19" s="26" t="str">
        <f t="shared" si="1"/>
        <v/>
      </c>
      <c r="CP19" s="26" t="str">
        <f t="shared" si="1"/>
        <v/>
      </c>
      <c r="CQ19" s="26" t="str">
        <f t="shared" si="1"/>
        <v/>
      </c>
      <c r="CR19" s="26" t="str">
        <f t="shared" si="1"/>
        <v/>
      </c>
      <c r="CS19" s="26" t="str">
        <f t="shared" si="1"/>
        <v/>
      </c>
      <c r="CT19" s="26" t="str">
        <f t="shared" si="1"/>
        <v/>
      </c>
      <c r="CU19" s="26" t="str">
        <f t="shared" si="1"/>
        <v/>
      </c>
      <c r="CV19" s="26" t="str">
        <f t="shared" si="1"/>
        <v/>
      </c>
      <c r="CW19" s="26" t="str">
        <f t="shared" si="1"/>
        <v/>
      </c>
      <c r="CX19" s="26" t="str">
        <f t="shared" si="1"/>
        <v/>
      </c>
      <c r="CY19" s="26" t="str">
        <f t="shared" si="1"/>
        <v/>
      </c>
      <c r="CZ19" s="26" t="str">
        <f t="shared" si="1"/>
        <v/>
      </c>
      <c r="DA19" s="26" t="str">
        <f t="shared" si="2"/>
        <v/>
      </c>
      <c r="DB19" s="26" t="str">
        <f t="shared" si="2"/>
        <v/>
      </c>
      <c r="DC19" s="26" t="str">
        <f t="shared" si="2"/>
        <v/>
      </c>
      <c r="DD19" s="26" t="str">
        <f t="shared" si="2"/>
        <v/>
      </c>
      <c r="DE19" s="26" t="str">
        <f t="shared" si="2"/>
        <v/>
      </c>
      <c r="DF19" s="26" t="str">
        <f t="shared" si="2"/>
        <v/>
      </c>
      <c r="DG19" s="26" t="str">
        <f t="shared" si="2"/>
        <v/>
      </c>
      <c r="DH19" s="26" t="str">
        <f t="shared" si="2"/>
        <v/>
      </c>
      <c r="DI19" s="26" t="str">
        <f t="shared" si="2"/>
        <v/>
      </c>
      <c r="DJ19" s="26" t="str">
        <f t="shared" si="2"/>
        <v/>
      </c>
      <c r="DK19" s="26" t="str">
        <f t="shared" si="2"/>
        <v/>
      </c>
      <c r="DL19" s="26" t="str">
        <f t="shared" si="2"/>
        <v/>
      </c>
      <c r="DM19" s="26" t="str">
        <f t="shared" si="2"/>
        <v/>
      </c>
      <c r="DN19" s="26" t="str">
        <f t="shared" si="2"/>
        <v/>
      </c>
      <c r="DO19" s="26" t="str">
        <f t="shared" si="2"/>
        <v/>
      </c>
      <c r="DP19" s="26" t="str">
        <f t="shared" si="2"/>
        <v/>
      </c>
      <c r="DQ19" s="26">
        <f t="shared" si="3"/>
        <v>0</v>
      </c>
    </row>
    <row r="20" spans="1:122" ht="14.6" x14ac:dyDescent="0.4">
      <c r="A20" s="451" t="s">
        <v>898</v>
      </c>
      <c r="B20" s="455"/>
      <c r="C20" s="455"/>
      <c r="D20" s="455"/>
      <c r="E20" s="456"/>
      <c r="F20" s="25" t="str">
        <f>IF(ISBLANK('Page 14 PC2YR'!F31)," ",'Page 15 PC2YR'!T20)</f>
        <v xml:space="preserve"> </v>
      </c>
      <c r="G20" s="25" t="str">
        <f>IF(ISBLANK('Page 14 PC2YR'!F31)," ",'Page 15 PC2YR'!X20)</f>
        <v xml:space="preserve"> </v>
      </c>
      <c r="H20" s="25" t="str">
        <f>IF(ISBLANK('Page 14 PC2YR'!F31)," ",'Page 15 PC2YR'!AB20)</f>
        <v xml:space="preserve"> </v>
      </c>
      <c r="I20" s="25" t="str">
        <f>IF(ISBLANK('Page 14 PC2YR'!F31)," ",'Page 15 PC2YR'!AF20)</f>
        <v xml:space="preserve"> </v>
      </c>
      <c r="J20" s="25" t="str">
        <f>IF(ISBLANK('Page 14 PC2YR'!F31)," ",'Page 15 PC2YR'!AJ20)</f>
        <v xml:space="preserve"> </v>
      </c>
      <c r="K20" s="25" t="str">
        <f>IF(ISBLANK('Page 14 PC2YR'!F31)," ",'Page 15 PC2YR'!AN20)</f>
        <v xml:space="preserve"> </v>
      </c>
      <c r="L20" s="25" t="str">
        <f>IF(ISBLANK('Page 14 PC2YR'!F31)," ",'Page 15 PC2YR'!AR20)</f>
        <v xml:space="preserve"> </v>
      </c>
      <c r="M20" s="25">
        <f>IF(ISBLANK('Page 14 PC2YR'!F31)," ",'Page 15 PC2YR'!AV20)</f>
        <v>0.8</v>
      </c>
      <c r="N20" s="25">
        <f>IF(ISBLANK('Page 14 PC2YR'!F31)," ",'Page 15 PC2YR'!AZ20)</f>
        <v>0.8</v>
      </c>
      <c r="O20" s="25">
        <f>IF(ISBLANK('Page 14 PC2YR'!F31)," ",'Page 15 PC2YR'!BD20)</f>
        <v>0.8</v>
      </c>
      <c r="P20" s="25">
        <f>IF(ISBLANK('Page 14 PC2YR'!F31)," ",'Page 15 PC2YR'!BH20)</f>
        <v>0.8</v>
      </c>
      <c r="Q20" s="25">
        <f>IF(ISBLANK('Page 14 PC2YR'!F31)," ",'Page 15 PC2YR'!BL20)</f>
        <v>0.8</v>
      </c>
      <c r="R20" s="214"/>
      <c r="S20" s="34"/>
      <c r="T20" s="500" t="str">
        <f>IF(OR(COUNTIF('Page 14 PC2YR'!L31:O31,"x")&gt;0,COUNTIF('Page 14 PC2YR'!L31:O31,"X")&gt;0),'Page 14 PC2YR'!DL31," ")</f>
        <v xml:space="preserve"> </v>
      </c>
      <c r="U20" s="501"/>
      <c r="V20" s="501"/>
      <c r="W20" s="502"/>
      <c r="X20" s="500" t="str">
        <f>IF(OR(COUNTIF('Page 14 PC2YR'!P31:S31,"x")&gt;0,COUNTIF('Page 14 PC2YR'!P31:S31,"X")&gt;0),'Page 14 PC2YR'!DL31," ")</f>
        <v xml:space="preserve"> </v>
      </c>
      <c r="Y20" s="503"/>
      <c r="Z20" s="503"/>
      <c r="AA20" s="504"/>
      <c r="AB20" s="500" t="str">
        <f>IF(OR(COUNTIF('Page 14 PC2YR'!T31:W31,"x")&gt;0,COUNTIF('Page 14 PC2YR'!T31:W31,"X")&gt;0),'Page 14 PC2YR'!DL31," ")</f>
        <v xml:space="preserve"> </v>
      </c>
      <c r="AC20" s="503"/>
      <c r="AD20" s="503"/>
      <c r="AE20" s="504"/>
      <c r="AF20" s="500" t="str">
        <f>IF(OR(COUNTIF('Page 14 PC2YR'!X31:AA31,"x")&gt;0,COUNTIF('Page 14 PC2YR'!X31:AA31,"X")&gt;0),'Page 14 PC2YR'!DL31," ")</f>
        <v xml:space="preserve"> </v>
      </c>
      <c r="AG20" s="503"/>
      <c r="AH20" s="503"/>
      <c r="AI20" s="504"/>
      <c r="AJ20" s="500" t="str">
        <f>IF(OR(COUNTIF('Page 14 PC2YR'!AB31:AE31,"x")&gt;0,COUNTIF('Page 14 PC2YR'!AB31:AE31,"X")&gt;0),'Page 14 PC2YR'!DL31," ")</f>
        <v xml:space="preserve"> </v>
      </c>
      <c r="AK20" s="503"/>
      <c r="AL20" s="503"/>
      <c r="AM20" s="504"/>
      <c r="AN20" s="500" t="str">
        <f>IF(OR(COUNTIF('Page 14 PC2YR'!AF31:AI31,"x")&gt;0,COUNTIF('Page 14 PC2YR'!AF31:AI31,"X")&gt;0),'Page 14 PC2YR'!DL31," ")</f>
        <v xml:space="preserve"> </v>
      </c>
      <c r="AO20" s="503"/>
      <c r="AP20" s="503"/>
      <c r="AQ20" s="504"/>
      <c r="AR20" s="500" t="str">
        <f>IF(OR(COUNTIF('Page 14 PC2YR'!AJ31:AM31,"x")&gt;0,COUNTIF('Page 14 PC2YR'!AJ31:AM31,"X")&gt;0),'Page 14 PC2YR'!DL31," ")</f>
        <v xml:space="preserve"> </v>
      </c>
      <c r="AS20" s="503"/>
      <c r="AT20" s="503"/>
      <c r="AU20" s="504"/>
      <c r="AV20" s="500">
        <f>IF(OR(COUNTIF('Page 14 PC2YR'!AN31:AQ31,"x")&gt;0,COUNTIF('Page 14 PC2YR'!AN31:AQ31,"X")&gt;0),'Page 14 PC2YR'!DL31," ")</f>
        <v>0.8</v>
      </c>
      <c r="AW20" s="503"/>
      <c r="AX20" s="503"/>
      <c r="AY20" s="504"/>
      <c r="AZ20" s="500">
        <f>IF(OR(COUNTIF('Page 14 PC2YR'!AR31:AU31,"x")&gt;0,COUNTIF('Page 14 PC2YR'!AR31:AU31,"X")&gt;0),'Page 14 PC2YR'!DL31," ")</f>
        <v>0.8</v>
      </c>
      <c r="BA20" s="503"/>
      <c r="BB20" s="503"/>
      <c r="BC20" s="504"/>
      <c r="BD20" s="500">
        <f>IF(OR(COUNTIF('Page 14 PC2YR'!AV31:AY31,"x")&gt;0,COUNTIF('Page 14 PC2YR'!AV31:AY31,"X")&gt;0),'Page 14 PC2YR'!DL31," ")</f>
        <v>0.8</v>
      </c>
      <c r="BE20" s="503"/>
      <c r="BF20" s="503"/>
      <c r="BG20" s="504"/>
      <c r="BH20" s="500">
        <f>IF(OR(COUNTIF('Page 14 PC2YR'!AZ31:BC31,"x")&gt;0,COUNTIF('Page 14 PC2YR'!AZ31:BC31,"X")&gt;0),'Page 14 PC2YR'!DL31," ")</f>
        <v>0.8</v>
      </c>
      <c r="BI20" s="503"/>
      <c r="BJ20" s="503"/>
      <c r="BK20" s="504"/>
      <c r="BL20" s="500">
        <f>IF(OR(COUNTIF('Page 14 PC2YR'!BD31:BG31,"x")&gt;0,COUNTIF('Page 14 PC2YR'!BD31:BG31,"X")&gt;0),'Page 14 PC2YR'!DL31," ")</f>
        <v>0.8</v>
      </c>
      <c r="BM20" s="503"/>
      <c r="BN20" s="503"/>
      <c r="BO20" s="504"/>
      <c r="BP20" s="478"/>
      <c r="BU20" s="26" t="str">
        <f t="shared" si="0"/>
        <v/>
      </c>
      <c r="BV20" s="26" t="str">
        <f t="shared" si="0"/>
        <v/>
      </c>
      <c r="BW20" s="26" t="str">
        <f t="shared" si="0"/>
        <v/>
      </c>
      <c r="BX20" s="26" t="str">
        <f t="shared" si="0"/>
        <v/>
      </c>
      <c r="BY20" s="26" t="str">
        <f t="shared" si="0"/>
        <v/>
      </c>
      <c r="BZ20" s="26" t="str">
        <f t="shared" si="0"/>
        <v/>
      </c>
      <c r="CA20" s="26" t="str">
        <f t="shared" si="0"/>
        <v/>
      </c>
      <c r="CB20" s="26" t="str">
        <f t="shared" si="0"/>
        <v/>
      </c>
      <c r="CC20" s="26" t="str">
        <f t="shared" si="0"/>
        <v/>
      </c>
      <c r="CD20" s="26" t="str">
        <f t="shared" si="0"/>
        <v/>
      </c>
      <c r="CE20" s="26" t="str">
        <f t="shared" si="0"/>
        <v/>
      </c>
      <c r="CF20" s="26" t="str">
        <f t="shared" si="0"/>
        <v/>
      </c>
      <c r="CG20" s="26" t="str">
        <f t="shared" si="0"/>
        <v/>
      </c>
      <c r="CH20" s="26" t="str">
        <f t="shared" si="0"/>
        <v/>
      </c>
      <c r="CI20" s="26" t="str">
        <f t="shared" si="0"/>
        <v/>
      </c>
      <c r="CJ20" s="26" t="str">
        <f t="shared" si="0"/>
        <v/>
      </c>
      <c r="CK20" s="26" t="str">
        <f t="shared" si="4"/>
        <v/>
      </c>
      <c r="CL20" s="26" t="str">
        <f t="shared" si="1"/>
        <v/>
      </c>
      <c r="CM20" s="26" t="str">
        <f t="shared" si="1"/>
        <v/>
      </c>
      <c r="CN20" s="26" t="str">
        <f t="shared" si="1"/>
        <v/>
      </c>
      <c r="CO20" s="26" t="str">
        <f t="shared" si="1"/>
        <v/>
      </c>
      <c r="CP20" s="26" t="str">
        <f t="shared" si="1"/>
        <v/>
      </c>
      <c r="CQ20" s="26" t="str">
        <f t="shared" si="1"/>
        <v/>
      </c>
      <c r="CR20" s="26" t="str">
        <f t="shared" si="1"/>
        <v/>
      </c>
      <c r="CS20" s="26" t="str">
        <f t="shared" si="1"/>
        <v/>
      </c>
      <c r="CT20" s="26" t="str">
        <f t="shared" si="1"/>
        <v/>
      </c>
      <c r="CU20" s="26" t="str">
        <f t="shared" si="1"/>
        <v/>
      </c>
      <c r="CV20" s="26" t="str">
        <f t="shared" si="1"/>
        <v/>
      </c>
      <c r="CW20" s="26" t="str">
        <f t="shared" si="1"/>
        <v/>
      </c>
      <c r="CX20" s="26" t="str">
        <f t="shared" si="1"/>
        <v/>
      </c>
      <c r="CY20" s="26" t="str">
        <f t="shared" si="1"/>
        <v/>
      </c>
      <c r="CZ20" s="26" t="str">
        <f t="shared" si="1"/>
        <v/>
      </c>
      <c r="DA20" s="26" t="str">
        <f t="shared" si="2"/>
        <v/>
      </c>
      <c r="DB20" s="26" t="str">
        <f t="shared" si="2"/>
        <v/>
      </c>
      <c r="DC20" s="26" t="str">
        <f t="shared" si="2"/>
        <v/>
      </c>
      <c r="DD20" s="26" t="str">
        <f t="shared" si="2"/>
        <v/>
      </c>
      <c r="DE20" s="26" t="str">
        <f t="shared" si="2"/>
        <v/>
      </c>
      <c r="DF20" s="26" t="str">
        <f t="shared" si="2"/>
        <v/>
      </c>
      <c r="DG20" s="26" t="str">
        <f t="shared" si="2"/>
        <v/>
      </c>
      <c r="DH20" s="26" t="str">
        <f t="shared" si="2"/>
        <v/>
      </c>
      <c r="DI20" s="26" t="str">
        <f t="shared" si="2"/>
        <v/>
      </c>
      <c r="DJ20" s="26" t="str">
        <f t="shared" si="2"/>
        <v/>
      </c>
      <c r="DK20" s="26" t="str">
        <f t="shared" si="2"/>
        <v/>
      </c>
      <c r="DL20" s="26" t="str">
        <f t="shared" si="2"/>
        <v/>
      </c>
      <c r="DM20" s="26" t="str">
        <f t="shared" si="2"/>
        <v/>
      </c>
      <c r="DN20" s="26" t="str">
        <f t="shared" si="2"/>
        <v/>
      </c>
      <c r="DO20" s="26" t="str">
        <f t="shared" si="2"/>
        <v/>
      </c>
      <c r="DP20" s="26" t="str">
        <f t="shared" si="2"/>
        <v/>
      </c>
      <c r="DQ20" s="26">
        <f t="shared" si="3"/>
        <v>0</v>
      </c>
    </row>
    <row r="21" spans="1:122" ht="14.6" x14ac:dyDescent="0.4">
      <c r="A21" s="451" t="s">
        <v>900</v>
      </c>
      <c r="B21" s="455"/>
      <c r="C21" s="455"/>
      <c r="D21" s="455"/>
      <c r="E21" s="456"/>
      <c r="F21" s="25" t="str">
        <f>IF(ISBLANK('Page 14 PC2YR'!F32)," ",'Page 15 PC2YR'!T21)</f>
        <v xml:space="preserve"> </v>
      </c>
      <c r="G21" s="25" t="str">
        <f>IF(ISBLANK('Page 14 PC2YR'!F32)," ",'Page 15 PC2YR'!X21)</f>
        <v xml:space="preserve"> </v>
      </c>
      <c r="H21" s="25" t="str">
        <f>IF(ISBLANK('Page 14 PC2YR'!F32)," ",'Page 15 PC2YR'!AB21)</f>
        <v xml:space="preserve"> </v>
      </c>
      <c r="I21" s="25" t="str">
        <f>IF(ISBLANK('Page 14 PC2YR'!F32)," ",'Page 15 PC2YR'!AF21)</f>
        <v xml:space="preserve"> </v>
      </c>
      <c r="J21" s="25" t="str">
        <f>IF(ISBLANK('Page 14 PC2YR'!F32)," ",'Page 15 PC2YR'!AJ21)</f>
        <v xml:space="preserve"> </v>
      </c>
      <c r="K21" s="25" t="str">
        <f>IF(ISBLANK('Page 14 PC2YR'!F32)," ",'Page 15 PC2YR'!AN21)</f>
        <v xml:space="preserve"> </v>
      </c>
      <c r="L21" s="25" t="str">
        <f>IF(ISBLANK('Page 14 PC2YR'!F32)," ",'Page 15 PC2YR'!AR21)</f>
        <v xml:space="preserve"> </v>
      </c>
      <c r="M21" s="25">
        <f>IF(ISBLANK('Page 14 PC2YR'!F32)," ",'Page 15 PC2YR'!AV21)</f>
        <v>0.67</v>
      </c>
      <c r="N21" s="25">
        <f>IF(ISBLANK('Page 14 PC2YR'!F32)," ",'Page 15 PC2YR'!AZ21)</f>
        <v>0.67</v>
      </c>
      <c r="O21" s="25">
        <f>IF(ISBLANK('Page 14 PC2YR'!F32)," ",'Page 15 PC2YR'!BD21)</f>
        <v>0.67</v>
      </c>
      <c r="P21" s="25">
        <f>IF(ISBLANK('Page 14 PC2YR'!F32)," ",'Page 15 PC2YR'!BH21)</f>
        <v>0.67</v>
      </c>
      <c r="Q21" s="25">
        <f>IF(ISBLANK('Page 14 PC2YR'!F32)," ",'Page 15 PC2YR'!BL21)</f>
        <v>0.67</v>
      </c>
      <c r="R21" s="214"/>
      <c r="S21" s="34"/>
      <c r="T21" s="500" t="str">
        <f>IF(OR(COUNTIF('Page 14 PC2YR'!L32:O32,"x")&gt;0,COUNTIF('Page 14 PC2YR'!L32:O32,"X")&gt;0),'Page 14 PC2YR'!DL32," ")</f>
        <v xml:space="preserve"> </v>
      </c>
      <c r="U21" s="501"/>
      <c r="V21" s="501"/>
      <c r="W21" s="502"/>
      <c r="X21" s="500" t="str">
        <f>IF(OR(COUNTIF('Page 14 PC2YR'!P32:S32,"x")&gt;0,COUNTIF('Page 14 PC2YR'!P32:S32,"X")&gt;0),'Page 14 PC2YR'!DL32," ")</f>
        <v xml:space="preserve"> </v>
      </c>
      <c r="Y21" s="503"/>
      <c r="Z21" s="503"/>
      <c r="AA21" s="504"/>
      <c r="AB21" s="500" t="str">
        <f>IF(OR(COUNTIF('Page 14 PC2YR'!T32:W32,"x")&gt;0,COUNTIF('Page 14 PC2YR'!T32:W32,"X")&gt;0),'Page 14 PC2YR'!DL32," ")</f>
        <v xml:space="preserve"> </v>
      </c>
      <c r="AC21" s="503"/>
      <c r="AD21" s="503"/>
      <c r="AE21" s="504"/>
      <c r="AF21" s="500" t="str">
        <f>IF(OR(COUNTIF('Page 14 PC2YR'!X32:AA32,"x")&gt;0,COUNTIF('Page 14 PC2YR'!X32:AA32,"X")&gt;0),'Page 14 PC2YR'!DL32," ")</f>
        <v xml:space="preserve"> </v>
      </c>
      <c r="AG21" s="503"/>
      <c r="AH21" s="503"/>
      <c r="AI21" s="504"/>
      <c r="AJ21" s="500" t="str">
        <f>IF(OR(COUNTIF('Page 14 PC2YR'!AB32:AE32,"x")&gt;0,COUNTIF('Page 14 PC2YR'!AB32:AE32,"X")&gt;0),'Page 14 PC2YR'!DL32," ")</f>
        <v xml:space="preserve"> </v>
      </c>
      <c r="AK21" s="503"/>
      <c r="AL21" s="503"/>
      <c r="AM21" s="504"/>
      <c r="AN21" s="500" t="str">
        <f>IF(OR(COUNTIF('Page 14 PC2YR'!AF32:AI32,"x")&gt;0,COUNTIF('Page 14 PC2YR'!AF32:AI32,"X")&gt;0),'Page 14 PC2YR'!DL32," ")</f>
        <v xml:space="preserve"> </v>
      </c>
      <c r="AO21" s="503"/>
      <c r="AP21" s="503"/>
      <c r="AQ21" s="504"/>
      <c r="AR21" s="500" t="str">
        <f>IF(OR(COUNTIF('Page 14 PC2YR'!AJ32:AM32,"x")&gt;0,COUNTIF('Page 14 PC2YR'!AJ32:AM32,"X")&gt;0),'Page 14 PC2YR'!DL32," ")</f>
        <v xml:space="preserve"> </v>
      </c>
      <c r="AS21" s="503"/>
      <c r="AT21" s="503"/>
      <c r="AU21" s="504"/>
      <c r="AV21" s="500">
        <f>IF(OR(COUNTIF('Page 14 PC2YR'!AN32:AQ32,"x")&gt;0,COUNTIF('Page 14 PC2YR'!AN32:AQ32,"X")&gt;0),'Page 14 PC2YR'!DL32," ")</f>
        <v>0.67</v>
      </c>
      <c r="AW21" s="503"/>
      <c r="AX21" s="503"/>
      <c r="AY21" s="504"/>
      <c r="AZ21" s="500">
        <f>IF(OR(COUNTIF('Page 14 PC2YR'!AR32:AU32,"x")&gt;0,COUNTIF('Page 14 PC2YR'!AR32:AU32,"X")&gt;0),'Page 14 PC2YR'!DL32," ")</f>
        <v>0.67</v>
      </c>
      <c r="BA21" s="503"/>
      <c r="BB21" s="503"/>
      <c r="BC21" s="504"/>
      <c r="BD21" s="500">
        <f>IF(OR(COUNTIF('Page 14 PC2YR'!AV32:AY32,"x")&gt;0,COUNTIF('Page 14 PC2YR'!AV32:AY32,"X")&gt;0),'Page 14 PC2YR'!DL32," ")</f>
        <v>0.67</v>
      </c>
      <c r="BE21" s="503"/>
      <c r="BF21" s="503"/>
      <c r="BG21" s="504"/>
      <c r="BH21" s="500">
        <f>IF(OR(COUNTIF('Page 14 PC2YR'!AZ32:BC32,"x")&gt;0,COUNTIF('Page 14 PC2YR'!AZ32:BC32,"X")&gt;0),'Page 14 PC2YR'!DL32," ")</f>
        <v>0.67</v>
      </c>
      <c r="BI21" s="503"/>
      <c r="BJ21" s="503"/>
      <c r="BK21" s="504"/>
      <c r="BL21" s="500">
        <f>IF(OR(COUNTIF('Page 14 PC2YR'!BD32:BG32,"x")&gt;0,COUNTIF('Page 14 PC2YR'!BD32:BG32,"X")&gt;0),'Page 14 PC2YR'!DL32," ")</f>
        <v>0.67</v>
      </c>
      <c r="BM21" s="503"/>
      <c r="BN21" s="503"/>
      <c r="BO21" s="504"/>
      <c r="BP21" s="478"/>
      <c r="BU21" s="26" t="str">
        <f t="shared" si="0"/>
        <v/>
      </c>
      <c r="BV21" s="26" t="str">
        <f t="shared" si="0"/>
        <v/>
      </c>
      <c r="BW21" s="26" t="str">
        <f t="shared" si="0"/>
        <v/>
      </c>
      <c r="BX21" s="26" t="str">
        <f t="shared" si="0"/>
        <v/>
      </c>
      <c r="BY21" s="26" t="str">
        <f t="shared" si="0"/>
        <v/>
      </c>
      <c r="BZ21" s="26" t="str">
        <f t="shared" si="0"/>
        <v/>
      </c>
      <c r="CA21" s="26" t="str">
        <f t="shared" si="0"/>
        <v/>
      </c>
      <c r="CB21" s="26" t="str">
        <f t="shared" si="0"/>
        <v/>
      </c>
      <c r="CC21" s="26" t="str">
        <f t="shared" si="0"/>
        <v/>
      </c>
      <c r="CD21" s="26" t="str">
        <f t="shared" si="0"/>
        <v/>
      </c>
      <c r="CE21" s="26" t="str">
        <f t="shared" si="0"/>
        <v/>
      </c>
      <c r="CF21" s="26" t="str">
        <f t="shared" si="0"/>
        <v/>
      </c>
      <c r="CG21" s="26" t="str">
        <f t="shared" si="0"/>
        <v/>
      </c>
      <c r="CH21" s="26" t="str">
        <f t="shared" si="0"/>
        <v/>
      </c>
      <c r="CI21" s="26" t="str">
        <f t="shared" si="0"/>
        <v/>
      </c>
      <c r="CJ21" s="26" t="str">
        <f t="shared" si="0"/>
        <v/>
      </c>
      <c r="CK21" s="26" t="str">
        <f t="shared" si="4"/>
        <v/>
      </c>
      <c r="CL21" s="26" t="str">
        <f t="shared" si="1"/>
        <v/>
      </c>
      <c r="CM21" s="26" t="str">
        <f t="shared" si="1"/>
        <v/>
      </c>
      <c r="CN21" s="26" t="str">
        <f t="shared" si="1"/>
        <v/>
      </c>
      <c r="CO21" s="26" t="str">
        <f t="shared" si="1"/>
        <v/>
      </c>
      <c r="CP21" s="26" t="str">
        <f t="shared" si="1"/>
        <v/>
      </c>
      <c r="CQ21" s="26" t="str">
        <f t="shared" si="1"/>
        <v/>
      </c>
      <c r="CR21" s="26" t="str">
        <f t="shared" si="1"/>
        <v/>
      </c>
      <c r="CS21" s="26" t="str">
        <f t="shared" si="1"/>
        <v/>
      </c>
      <c r="CT21" s="26" t="str">
        <f t="shared" si="1"/>
        <v/>
      </c>
      <c r="CU21" s="26" t="str">
        <f t="shared" si="1"/>
        <v/>
      </c>
      <c r="CV21" s="26" t="str">
        <f t="shared" si="1"/>
        <v/>
      </c>
      <c r="CW21" s="26" t="str">
        <f t="shared" si="1"/>
        <v/>
      </c>
      <c r="CX21" s="26" t="str">
        <f t="shared" si="1"/>
        <v/>
      </c>
      <c r="CY21" s="26" t="str">
        <f t="shared" si="1"/>
        <v/>
      </c>
      <c r="CZ21" s="26" t="str">
        <f t="shared" si="1"/>
        <v/>
      </c>
      <c r="DA21" s="26" t="str">
        <f t="shared" si="2"/>
        <v/>
      </c>
      <c r="DB21" s="26" t="str">
        <f t="shared" si="2"/>
        <v/>
      </c>
      <c r="DC21" s="26" t="str">
        <f t="shared" si="2"/>
        <v/>
      </c>
      <c r="DD21" s="26" t="str">
        <f t="shared" si="2"/>
        <v/>
      </c>
      <c r="DE21" s="26" t="str">
        <f t="shared" si="2"/>
        <v/>
      </c>
      <c r="DF21" s="26" t="str">
        <f t="shared" si="2"/>
        <v/>
      </c>
      <c r="DG21" s="26" t="str">
        <f t="shared" si="2"/>
        <v/>
      </c>
      <c r="DH21" s="26" t="str">
        <f t="shared" si="2"/>
        <v/>
      </c>
      <c r="DI21" s="26" t="str">
        <f t="shared" si="2"/>
        <v/>
      </c>
      <c r="DJ21" s="26" t="str">
        <f t="shared" si="2"/>
        <v/>
      </c>
      <c r="DK21" s="26" t="str">
        <f t="shared" si="2"/>
        <v/>
      </c>
      <c r="DL21" s="26" t="str">
        <f t="shared" si="2"/>
        <v/>
      </c>
      <c r="DM21" s="26" t="str">
        <f t="shared" si="2"/>
        <v/>
      </c>
      <c r="DN21" s="26" t="str">
        <f t="shared" si="2"/>
        <v/>
      </c>
      <c r="DO21" s="26" t="str">
        <f t="shared" si="2"/>
        <v/>
      </c>
      <c r="DP21" s="26" t="str">
        <f t="shared" si="2"/>
        <v/>
      </c>
      <c r="DQ21" s="26">
        <f t="shared" si="3"/>
        <v>0</v>
      </c>
    </row>
    <row r="22" spans="1:122" ht="14.6" x14ac:dyDescent="0.4">
      <c r="A22" s="451" t="str">
        <f>IF(ISBLANK('Page 14 PC2YR'!A33)," ",('Page 14 PC2YR'!A33))</f>
        <v xml:space="preserve"> </v>
      </c>
      <c r="B22" s="452"/>
      <c r="C22" s="452"/>
      <c r="D22" s="452"/>
      <c r="E22" s="453"/>
      <c r="F22" s="25" t="str">
        <f>IF(ISBLANK('Page 14 PC2YR'!F33)," ",'Page 15 PC2YR'!T22)</f>
        <v xml:space="preserve"> </v>
      </c>
      <c r="G22" s="25" t="str">
        <f>IF(ISBLANK('Page 14 PC2YR'!F33)," ",'Page 15 PC2YR'!X22)</f>
        <v xml:space="preserve"> </v>
      </c>
      <c r="H22" s="25" t="str">
        <f>IF(ISBLANK('Page 14 PC2YR'!F33)," ",'Page 15 PC2YR'!AB22)</f>
        <v xml:space="preserve"> </v>
      </c>
      <c r="I22" s="25" t="str">
        <f>IF(ISBLANK('Page 14 PC2YR'!F33)," ",'Page 15 PC2YR'!AF22)</f>
        <v xml:space="preserve"> </v>
      </c>
      <c r="J22" s="25" t="str">
        <f>IF(ISBLANK('Page 14 PC2YR'!F33)," ",'Page 15 PC2YR'!AJ22)</f>
        <v xml:space="preserve"> </v>
      </c>
      <c r="K22" s="25" t="str">
        <f>IF(ISBLANK('Page 14 PC2YR'!F33)," ",'Page 15 PC2YR'!AN22)</f>
        <v xml:space="preserve"> </v>
      </c>
      <c r="L22" s="25" t="str">
        <f>IF(ISBLANK('Page 14 PC2YR'!F33)," ",'Page 15 PC2YR'!AR22)</f>
        <v xml:space="preserve"> </v>
      </c>
      <c r="M22" s="25" t="str">
        <f>IF(ISBLANK('Page 14 PC2YR'!F33)," ",'Page 15 PC2YR'!AV22)</f>
        <v xml:space="preserve"> </v>
      </c>
      <c r="N22" s="25" t="str">
        <f>IF(ISBLANK('Page 14 PC2YR'!F33)," ",'Page 15 PC2YR'!AZ22)</f>
        <v xml:space="preserve"> </v>
      </c>
      <c r="O22" s="25" t="str">
        <f>IF(ISBLANK('Page 14 PC2YR'!F33)," ",'Page 15 PC2YR'!BD22)</f>
        <v xml:space="preserve"> </v>
      </c>
      <c r="P22" s="25" t="str">
        <f>IF(ISBLANK('Page 14 PC2YR'!F33)," ",'Page 15 PC2YR'!BH22)</f>
        <v xml:space="preserve"> </v>
      </c>
      <c r="Q22" s="25" t="str">
        <f>IF(ISBLANK('Page 14 PC2YR'!F33)," ",'Page 15 PC2YR'!BL22)</f>
        <v xml:space="preserve"> </v>
      </c>
      <c r="R22" s="214"/>
      <c r="S22" s="34"/>
      <c r="T22" s="500" t="str">
        <f>IF(OR(COUNTIF('Page 14 PC2YR'!L33:O33,"x")&gt;0,COUNTIF('Page 14 PC2YR'!L33:O33,"X")&gt;0),'Page 14 PC2YR'!DL33," ")</f>
        <v xml:space="preserve"> </v>
      </c>
      <c r="U22" s="501"/>
      <c r="V22" s="501"/>
      <c r="W22" s="502"/>
      <c r="X22" s="500" t="str">
        <f>IF(OR(COUNTIF('Page 14 PC2YR'!P33:S33,"x")&gt;0,COUNTIF('Page 14 PC2YR'!P33:S33,"X")&gt;0),'Page 14 PC2YR'!DL33," ")</f>
        <v xml:space="preserve"> </v>
      </c>
      <c r="Y22" s="503"/>
      <c r="Z22" s="503"/>
      <c r="AA22" s="504"/>
      <c r="AB22" s="500" t="str">
        <f>IF(OR(COUNTIF('Page 14 PC2YR'!T33:W33,"x")&gt;0,COUNTIF('Page 14 PC2YR'!T33:W33,"X")&gt;0),'Page 14 PC2YR'!DL33," ")</f>
        <v xml:space="preserve"> </v>
      </c>
      <c r="AC22" s="503"/>
      <c r="AD22" s="503"/>
      <c r="AE22" s="504"/>
      <c r="AF22" s="500" t="str">
        <f>IF(OR(COUNTIF('Page 14 PC2YR'!X33:AA33,"x")&gt;0,COUNTIF('Page 14 PC2YR'!X33:AA33,"X")&gt;0),'Page 14 PC2YR'!DL33," ")</f>
        <v xml:space="preserve"> </v>
      </c>
      <c r="AG22" s="503"/>
      <c r="AH22" s="503"/>
      <c r="AI22" s="504"/>
      <c r="AJ22" s="500" t="str">
        <f>IF(OR(COUNTIF('Page 14 PC2YR'!AB33:AE33,"x")&gt;0,COUNTIF('Page 14 PC2YR'!AB33:AE33,"X")&gt;0),'Page 14 PC2YR'!DL33," ")</f>
        <v xml:space="preserve"> </v>
      </c>
      <c r="AK22" s="503"/>
      <c r="AL22" s="503"/>
      <c r="AM22" s="504"/>
      <c r="AN22" s="500" t="str">
        <f>IF(OR(COUNTIF('Page 14 PC2YR'!AF33:AI33,"x")&gt;0,COUNTIF('Page 14 PC2YR'!AF33:AI33,"X")&gt;0),'Page 14 PC2YR'!DL33," ")</f>
        <v xml:space="preserve"> </v>
      </c>
      <c r="AO22" s="503"/>
      <c r="AP22" s="503"/>
      <c r="AQ22" s="504"/>
      <c r="AR22" s="500" t="str">
        <f>IF(OR(COUNTIF('Page 14 PC2YR'!AJ33:AM33,"x")&gt;0,COUNTIF('Page 14 PC2YR'!AJ33:AM33,"X")&gt;0),'Page 14 PC2YR'!DL33," ")</f>
        <v xml:space="preserve"> </v>
      </c>
      <c r="AS22" s="503"/>
      <c r="AT22" s="503"/>
      <c r="AU22" s="504"/>
      <c r="AV22" s="500" t="str">
        <f>IF(OR(COUNTIF('Page 14 PC2YR'!AN33:AQ33,"x")&gt;0,COUNTIF('Page 14 PC2YR'!AN33:AQ33,"X")&gt;0),'Page 14 PC2YR'!DL33," ")</f>
        <v xml:space="preserve"> </v>
      </c>
      <c r="AW22" s="503"/>
      <c r="AX22" s="503"/>
      <c r="AY22" s="504"/>
      <c r="AZ22" s="500" t="str">
        <f>IF(OR(COUNTIF('Page 14 PC2YR'!AR33:AU33,"x")&gt;0,COUNTIF('Page 14 PC2YR'!AR33:AU33,"X")&gt;0),'Page 14 PC2YR'!DL33," ")</f>
        <v xml:space="preserve"> </v>
      </c>
      <c r="BA22" s="503"/>
      <c r="BB22" s="503"/>
      <c r="BC22" s="504"/>
      <c r="BD22" s="500" t="str">
        <f>IF(OR(COUNTIF('Page 14 PC2YR'!AV33:AY33,"x")&gt;0,COUNTIF('Page 14 PC2YR'!AV33:AY33,"X")&gt;0),'Page 14 PC2YR'!DL33," ")</f>
        <v xml:space="preserve"> </v>
      </c>
      <c r="BE22" s="503"/>
      <c r="BF22" s="503"/>
      <c r="BG22" s="504"/>
      <c r="BH22" s="500" t="str">
        <f>IF(OR(COUNTIF('Page 14 PC2YR'!AZ33:BC33,"x")&gt;0,COUNTIF('Page 14 PC2YR'!AZ33:BC33,"X")&gt;0),'Page 14 PC2YR'!DL33," ")</f>
        <v xml:space="preserve"> </v>
      </c>
      <c r="BI22" s="503"/>
      <c r="BJ22" s="503"/>
      <c r="BK22" s="504"/>
      <c r="BL22" s="500" t="str">
        <f>IF(OR(COUNTIF('Page 14 PC2YR'!BD33:BG33,"x")&gt;0,COUNTIF('Page 14 PC2YR'!BD33:BG33,"X")&gt;0),'Page 14 PC2YR'!DL33," ")</f>
        <v xml:space="preserve"> </v>
      </c>
      <c r="BM22" s="503"/>
      <c r="BN22" s="503"/>
      <c r="BO22" s="504"/>
      <c r="BP22" s="478"/>
      <c r="BU22" s="26" t="str">
        <f t="shared" si="0"/>
        <v/>
      </c>
      <c r="BV22" s="26" t="str">
        <f t="shared" si="0"/>
        <v/>
      </c>
      <c r="BW22" s="26" t="str">
        <f t="shared" si="0"/>
        <v/>
      </c>
      <c r="BX22" s="26" t="str">
        <f t="shared" si="0"/>
        <v/>
      </c>
      <c r="BY22" s="26" t="str">
        <f t="shared" si="0"/>
        <v/>
      </c>
      <c r="BZ22" s="26" t="str">
        <f t="shared" si="0"/>
        <v/>
      </c>
      <c r="CA22" s="26" t="str">
        <f t="shared" si="0"/>
        <v/>
      </c>
      <c r="CB22" s="26" t="str">
        <f t="shared" si="0"/>
        <v/>
      </c>
      <c r="CC22" s="26" t="str">
        <f t="shared" si="0"/>
        <v/>
      </c>
      <c r="CD22" s="26" t="str">
        <f t="shared" si="0"/>
        <v/>
      </c>
      <c r="CE22" s="26" t="str">
        <f t="shared" si="0"/>
        <v/>
      </c>
      <c r="CF22" s="26" t="str">
        <f t="shared" si="0"/>
        <v/>
      </c>
      <c r="CG22" s="26" t="str">
        <f t="shared" si="0"/>
        <v/>
      </c>
      <c r="CH22" s="26" t="str">
        <f t="shared" si="0"/>
        <v/>
      </c>
      <c r="CI22" s="26" t="str">
        <f t="shared" si="0"/>
        <v/>
      </c>
      <c r="CJ22" s="26" t="str">
        <f t="shared" si="0"/>
        <v/>
      </c>
      <c r="CK22" s="26" t="str">
        <f t="shared" si="4"/>
        <v/>
      </c>
      <c r="CL22" s="26" t="str">
        <f t="shared" si="1"/>
        <v/>
      </c>
      <c r="CM22" s="26" t="str">
        <f t="shared" si="1"/>
        <v/>
      </c>
      <c r="CN22" s="26" t="str">
        <f t="shared" si="1"/>
        <v/>
      </c>
      <c r="CO22" s="26" t="str">
        <f t="shared" si="1"/>
        <v/>
      </c>
      <c r="CP22" s="26" t="str">
        <f t="shared" si="1"/>
        <v/>
      </c>
      <c r="CQ22" s="26" t="str">
        <f t="shared" si="1"/>
        <v/>
      </c>
      <c r="CR22" s="26" t="str">
        <f t="shared" si="1"/>
        <v/>
      </c>
      <c r="CS22" s="26" t="str">
        <f t="shared" si="1"/>
        <v/>
      </c>
      <c r="CT22" s="26" t="str">
        <f t="shared" si="1"/>
        <v/>
      </c>
      <c r="CU22" s="26" t="str">
        <f t="shared" si="1"/>
        <v/>
      </c>
      <c r="CV22" s="26" t="str">
        <f t="shared" si="1"/>
        <v/>
      </c>
      <c r="CW22" s="26" t="str">
        <f t="shared" si="1"/>
        <v/>
      </c>
      <c r="CX22" s="26" t="str">
        <f t="shared" si="1"/>
        <v/>
      </c>
      <c r="CY22" s="26" t="str">
        <f t="shared" si="1"/>
        <v/>
      </c>
      <c r="CZ22" s="26" t="str">
        <f t="shared" si="1"/>
        <v/>
      </c>
      <c r="DA22" s="26" t="str">
        <f t="shared" si="2"/>
        <v/>
      </c>
      <c r="DB22" s="26" t="str">
        <f t="shared" si="2"/>
        <v/>
      </c>
      <c r="DC22" s="26" t="str">
        <f t="shared" si="2"/>
        <v/>
      </c>
      <c r="DD22" s="26" t="str">
        <f t="shared" si="2"/>
        <v/>
      </c>
      <c r="DE22" s="26" t="str">
        <f t="shared" si="2"/>
        <v/>
      </c>
      <c r="DF22" s="26" t="str">
        <f t="shared" si="2"/>
        <v/>
      </c>
      <c r="DG22" s="26" t="str">
        <f t="shared" si="2"/>
        <v/>
      </c>
      <c r="DH22" s="26" t="str">
        <f t="shared" si="2"/>
        <v/>
      </c>
      <c r="DI22" s="26" t="str">
        <f t="shared" si="2"/>
        <v/>
      </c>
      <c r="DJ22" s="26" t="str">
        <f t="shared" si="2"/>
        <v/>
      </c>
      <c r="DK22" s="26" t="str">
        <f t="shared" si="2"/>
        <v/>
      </c>
      <c r="DL22" s="26" t="str">
        <f t="shared" si="2"/>
        <v/>
      </c>
      <c r="DM22" s="26" t="str">
        <f t="shared" si="2"/>
        <v/>
      </c>
      <c r="DN22" s="26" t="str">
        <f t="shared" si="2"/>
        <v/>
      </c>
      <c r="DO22" s="26" t="str">
        <f t="shared" si="2"/>
        <v/>
      </c>
      <c r="DP22" s="26" t="str">
        <f t="shared" si="2"/>
        <v/>
      </c>
      <c r="DQ22" s="26">
        <f t="shared" si="3"/>
        <v>0</v>
      </c>
    </row>
    <row r="23" spans="1:122" ht="14.6" x14ac:dyDescent="0.4">
      <c r="A23" s="451" t="s">
        <v>678</v>
      </c>
      <c r="B23" s="452"/>
      <c r="C23" s="452"/>
      <c r="D23" s="452"/>
      <c r="E23" s="453"/>
      <c r="F23" s="25">
        <f>IF(ISBLANK('Page 14 PC2YR'!F34)," ",'Page 15 PC2YR'!T23)</f>
        <v>0.87</v>
      </c>
      <c r="G23" s="25" t="str">
        <f>IF(ISBLANK('Page 14 PC2YR'!F34)," ",'Page 15 PC2YR'!X23)</f>
        <v xml:space="preserve"> </v>
      </c>
      <c r="H23" s="25" t="str">
        <f>IF(ISBLANK('Page 14 PC2YR'!F34)," ",'Page 15 PC2YR'!AB23)</f>
        <v xml:space="preserve"> </v>
      </c>
      <c r="I23" s="25" t="str">
        <f>IF(ISBLANK('Page 14 PC2YR'!F34)," ",'Page 15 PC2YR'!AF23)</f>
        <v xml:space="preserve"> </v>
      </c>
      <c r="J23" s="25" t="str">
        <f>IF(ISBLANK('Page 14 PC2YR'!F34)," ",'Page 15 PC2YR'!AJ23)</f>
        <v xml:space="preserve"> </v>
      </c>
      <c r="K23" s="25" t="str">
        <f>IF(ISBLANK('Page 14 PC2YR'!F34)," ",'Page 15 PC2YR'!AN23)</f>
        <v xml:space="preserve"> </v>
      </c>
      <c r="L23" s="25" t="str">
        <f>IF(ISBLANK('Page 14 PC2YR'!F34)," ",'Page 15 PC2YR'!AR23)</f>
        <v xml:space="preserve"> </v>
      </c>
      <c r="M23" s="25" t="str">
        <f>IF(ISBLANK('Page 14 PC2YR'!F34)," ",'Page 15 PC2YR'!AV23)</f>
        <v xml:space="preserve"> </v>
      </c>
      <c r="N23" s="25" t="str">
        <f>IF(ISBLANK('Page 14 PC2YR'!F34)," ",'Page 15 PC2YR'!AZ23)</f>
        <v xml:space="preserve"> </v>
      </c>
      <c r="O23" s="25" t="str">
        <f>IF(ISBLANK('Page 14 PC2YR'!F34)," ",'Page 15 PC2YR'!BD23)</f>
        <v xml:space="preserve"> </v>
      </c>
      <c r="P23" s="25" t="str">
        <f>IF(ISBLANK('Page 14 PC2YR'!F34)," ",'Page 15 PC2YR'!BH23)</f>
        <v xml:space="preserve"> </v>
      </c>
      <c r="Q23" s="25">
        <f>IF(ISBLANK('Page 14 PC2YR'!F34)," ",'Page 15 PC2YR'!BL23)</f>
        <v>0.87</v>
      </c>
      <c r="R23" s="214"/>
      <c r="S23" s="34"/>
      <c r="T23" s="500">
        <f>IF(OR(COUNTIF('Page 14 PC2YR'!L34:O34,"x")&gt;0,COUNTIF('Page 14 PC2YR'!L34:O34,"X")&gt;0),'Page 14 PC2YR'!DL34," ")</f>
        <v>0.87</v>
      </c>
      <c r="U23" s="501"/>
      <c r="V23" s="501"/>
      <c r="W23" s="502"/>
      <c r="X23" s="500" t="str">
        <f>IF(OR(COUNTIF('Page 14 PC2YR'!P34:S34,"x")&gt;0,COUNTIF('Page 14 PC2YR'!P34:S34,"X")&gt;0),'Page 14 PC2YR'!DL34," ")</f>
        <v xml:space="preserve"> </v>
      </c>
      <c r="Y23" s="503"/>
      <c r="Z23" s="503"/>
      <c r="AA23" s="504"/>
      <c r="AB23" s="500" t="str">
        <f>IF(OR(COUNTIF('Page 14 PC2YR'!T34:W34,"x")&gt;0,COUNTIF('Page 14 PC2YR'!T34:W34,"X")&gt;0),'Page 14 PC2YR'!DL34," ")</f>
        <v xml:space="preserve"> </v>
      </c>
      <c r="AC23" s="503"/>
      <c r="AD23" s="503"/>
      <c r="AE23" s="504"/>
      <c r="AF23" s="500" t="str">
        <f>IF(OR(COUNTIF('Page 14 PC2YR'!X34:AA34,"x")&gt;0,COUNTIF('Page 14 PC2YR'!X34:AA34,"X")&gt;0),'Page 14 PC2YR'!DL34," ")</f>
        <v xml:space="preserve"> </v>
      </c>
      <c r="AG23" s="503"/>
      <c r="AH23" s="503"/>
      <c r="AI23" s="504"/>
      <c r="AJ23" s="500" t="str">
        <f>IF(OR(COUNTIF('Page 14 PC2YR'!AB34:AE34,"x")&gt;0,COUNTIF('Page 14 PC2YR'!AB34:AE34,"X")&gt;0),'Page 14 PC2YR'!DL34," ")</f>
        <v xml:space="preserve"> </v>
      </c>
      <c r="AK23" s="503"/>
      <c r="AL23" s="503"/>
      <c r="AM23" s="504"/>
      <c r="AN23" s="500" t="str">
        <f>IF(OR(COUNTIF('Page 14 PC2YR'!AF34:AI34,"x")&gt;0,COUNTIF('Page 14 PC2YR'!AF34:AI34,"X")&gt;0),'Page 14 PC2YR'!DL34," ")</f>
        <v xml:space="preserve"> </v>
      </c>
      <c r="AO23" s="503"/>
      <c r="AP23" s="503"/>
      <c r="AQ23" s="504"/>
      <c r="AR23" s="500" t="str">
        <f>IF(OR(COUNTIF('Page 14 PC2YR'!AJ34:AM34,"x")&gt;0,COUNTIF('Page 14 PC2YR'!AJ34:AM34,"X")&gt;0),'Page 14 PC2YR'!DL34," ")</f>
        <v xml:space="preserve"> </v>
      </c>
      <c r="AS23" s="503"/>
      <c r="AT23" s="503"/>
      <c r="AU23" s="504"/>
      <c r="AV23" s="500" t="str">
        <f>IF(OR(COUNTIF('Page 14 PC2YR'!AN34:AQ34,"x")&gt;0,COUNTIF('Page 14 PC2YR'!AN34:AQ34,"X")&gt;0),'Page 14 PC2YR'!DL34," ")</f>
        <v xml:space="preserve"> </v>
      </c>
      <c r="AW23" s="503"/>
      <c r="AX23" s="503"/>
      <c r="AY23" s="504"/>
      <c r="AZ23" s="500" t="str">
        <f>IF(OR(COUNTIF('Page 14 PC2YR'!AR34:AU34,"x")&gt;0,COUNTIF('Page 14 PC2YR'!AR34:AU34,"X")&gt;0),'Page 14 PC2YR'!DL34," ")</f>
        <v xml:space="preserve"> </v>
      </c>
      <c r="BA23" s="503"/>
      <c r="BB23" s="503"/>
      <c r="BC23" s="504"/>
      <c r="BD23" s="500" t="str">
        <f>IF(OR(COUNTIF('Page 14 PC2YR'!AV34:AY34,"x")&gt;0,COUNTIF('Page 14 PC2YR'!AV34:AY34,"X")&gt;0),'Page 14 PC2YR'!DL34," ")</f>
        <v xml:space="preserve"> </v>
      </c>
      <c r="BE23" s="503"/>
      <c r="BF23" s="503"/>
      <c r="BG23" s="504"/>
      <c r="BH23" s="500" t="str">
        <f>IF(OR(COUNTIF('Page 14 PC2YR'!AZ34:BC34,"x")&gt;0,COUNTIF('Page 14 PC2YR'!AZ34:BC34,"X")&gt;0),'Page 14 PC2YR'!DL34," ")</f>
        <v xml:space="preserve"> </v>
      </c>
      <c r="BI23" s="503"/>
      <c r="BJ23" s="503"/>
      <c r="BK23" s="504"/>
      <c r="BL23" s="500">
        <f>IF(OR(COUNTIF('Page 14 PC2YR'!BD34:BG34,"x")&gt;0,COUNTIF('Page 14 PC2YR'!BD34:BG34,"X")&gt;0),'Page 14 PC2YR'!DL34," ")</f>
        <v>0.87</v>
      </c>
      <c r="BM23" s="503"/>
      <c r="BN23" s="503"/>
      <c r="BO23" s="504"/>
      <c r="BP23" s="478"/>
      <c r="BU23" s="26" t="str">
        <f t="shared" si="0"/>
        <v/>
      </c>
      <c r="BV23" s="26" t="str">
        <f t="shared" si="0"/>
        <v/>
      </c>
      <c r="BW23" s="26" t="str">
        <f t="shared" si="0"/>
        <v/>
      </c>
      <c r="BX23" s="26" t="str">
        <f t="shared" si="0"/>
        <v/>
      </c>
      <c r="BY23" s="26" t="str">
        <f t="shared" si="0"/>
        <v/>
      </c>
      <c r="BZ23" s="26" t="str">
        <f t="shared" si="0"/>
        <v/>
      </c>
      <c r="CA23" s="26" t="str">
        <f t="shared" si="0"/>
        <v/>
      </c>
      <c r="CB23" s="26" t="str">
        <f t="shared" si="0"/>
        <v/>
      </c>
      <c r="CC23" s="26" t="str">
        <f t="shared" si="0"/>
        <v/>
      </c>
      <c r="CD23" s="26" t="str">
        <f t="shared" si="0"/>
        <v/>
      </c>
      <c r="CE23" s="26" t="str">
        <f t="shared" si="0"/>
        <v/>
      </c>
      <c r="CF23" s="26" t="str">
        <f t="shared" si="0"/>
        <v/>
      </c>
      <c r="CG23" s="26" t="str">
        <f t="shared" si="0"/>
        <v/>
      </c>
      <c r="CH23" s="26" t="str">
        <f t="shared" si="0"/>
        <v/>
      </c>
      <c r="CI23" s="26" t="str">
        <f t="shared" si="0"/>
        <v/>
      </c>
      <c r="CJ23" s="26" t="str">
        <f t="shared" si="0"/>
        <v/>
      </c>
      <c r="CK23" s="26" t="str">
        <f t="shared" si="4"/>
        <v/>
      </c>
      <c r="CL23" s="26" t="str">
        <f t="shared" si="1"/>
        <v/>
      </c>
      <c r="CM23" s="26" t="str">
        <f t="shared" si="1"/>
        <v/>
      </c>
      <c r="CN23" s="26" t="str">
        <f t="shared" si="1"/>
        <v/>
      </c>
      <c r="CO23" s="26" t="str">
        <f t="shared" si="1"/>
        <v/>
      </c>
      <c r="CP23" s="26" t="str">
        <f t="shared" si="1"/>
        <v/>
      </c>
      <c r="CQ23" s="26" t="str">
        <f t="shared" si="1"/>
        <v/>
      </c>
      <c r="CR23" s="26" t="str">
        <f t="shared" si="1"/>
        <v/>
      </c>
      <c r="CS23" s="26" t="str">
        <f t="shared" si="1"/>
        <v/>
      </c>
      <c r="CT23" s="26" t="str">
        <f t="shared" si="1"/>
        <v/>
      </c>
      <c r="CU23" s="26" t="str">
        <f t="shared" si="1"/>
        <v/>
      </c>
      <c r="CV23" s="26" t="str">
        <f t="shared" si="1"/>
        <v/>
      </c>
      <c r="CW23" s="26" t="str">
        <f t="shared" si="1"/>
        <v/>
      </c>
      <c r="CX23" s="26" t="str">
        <f t="shared" si="1"/>
        <v/>
      </c>
      <c r="CY23" s="26" t="str">
        <f t="shared" si="1"/>
        <v/>
      </c>
      <c r="CZ23" s="26" t="str">
        <f t="shared" si="1"/>
        <v/>
      </c>
      <c r="DA23" s="26" t="str">
        <f t="shared" si="2"/>
        <v/>
      </c>
      <c r="DB23" s="26" t="str">
        <f t="shared" si="2"/>
        <v/>
      </c>
      <c r="DC23" s="26" t="str">
        <f t="shared" si="2"/>
        <v/>
      </c>
      <c r="DD23" s="26" t="str">
        <f t="shared" si="2"/>
        <v/>
      </c>
      <c r="DE23" s="26" t="str">
        <f t="shared" si="2"/>
        <v/>
      </c>
      <c r="DF23" s="26" t="str">
        <f t="shared" si="2"/>
        <v/>
      </c>
      <c r="DG23" s="26" t="str">
        <f t="shared" si="2"/>
        <v/>
      </c>
      <c r="DH23" s="26" t="str">
        <f t="shared" si="2"/>
        <v/>
      </c>
      <c r="DI23" s="26" t="str">
        <f t="shared" si="2"/>
        <v/>
      </c>
      <c r="DJ23" s="26" t="str">
        <f t="shared" si="2"/>
        <v/>
      </c>
      <c r="DK23" s="26" t="str">
        <f t="shared" si="2"/>
        <v/>
      </c>
      <c r="DL23" s="26" t="str">
        <f t="shared" si="2"/>
        <v/>
      </c>
      <c r="DM23" s="26" t="str">
        <f t="shared" si="2"/>
        <v/>
      </c>
      <c r="DN23" s="26" t="str">
        <f t="shared" si="2"/>
        <v/>
      </c>
      <c r="DO23" s="26" t="str">
        <f t="shared" si="2"/>
        <v/>
      </c>
      <c r="DP23" s="26" t="str">
        <f t="shared" si="2"/>
        <v/>
      </c>
      <c r="DQ23" s="26">
        <f t="shared" si="3"/>
        <v>0</v>
      </c>
    </row>
    <row r="24" spans="1:122" ht="14.6" x14ac:dyDescent="0.4">
      <c r="A24" s="451" t="s">
        <v>679</v>
      </c>
      <c r="B24" s="452"/>
      <c r="C24" s="452"/>
      <c r="D24" s="452"/>
      <c r="E24" s="453"/>
      <c r="F24" s="25" t="str">
        <f>IF(ISBLANK('Page 14 PC2YR'!F35)," ",'Page 15 PC2YR'!T24)</f>
        <v xml:space="preserve"> </v>
      </c>
      <c r="G24" s="25" t="str">
        <f>IF(ISBLANK('Page 14 PC2YR'!F35)," ",'Page 15 PC2YR'!X24)</f>
        <v xml:space="preserve"> </v>
      </c>
      <c r="H24" s="25">
        <f>IF(ISBLANK('Page 14 PC2YR'!F35)," ",'Page 15 PC2YR'!AB24)</f>
        <v>0.3</v>
      </c>
      <c r="I24" s="25" t="str">
        <f>IF(ISBLANK('Page 14 PC2YR'!F35)," ",'Page 15 PC2YR'!AF24)</f>
        <v xml:space="preserve"> </v>
      </c>
      <c r="J24" s="25" t="str">
        <f>IF(ISBLANK('Page 14 PC2YR'!F35)," ",'Page 15 PC2YR'!AJ24)</f>
        <v xml:space="preserve"> </v>
      </c>
      <c r="K24" s="25" t="str">
        <f>IF(ISBLANK('Page 14 PC2YR'!F35)," ",'Page 15 PC2YR'!AN24)</f>
        <v xml:space="preserve"> </v>
      </c>
      <c r="L24" s="25" t="str">
        <f>IF(ISBLANK('Page 14 PC2YR'!F35)," ",'Page 15 PC2YR'!AR24)</f>
        <v xml:space="preserve"> </v>
      </c>
      <c r="M24" s="25" t="str">
        <f>IF(ISBLANK('Page 14 PC2YR'!F35)," ",'Page 15 PC2YR'!AV24)</f>
        <v xml:space="preserve"> </v>
      </c>
      <c r="N24" s="25" t="str">
        <f>IF(ISBLANK('Page 14 PC2YR'!F35)," ",'Page 15 PC2YR'!AZ24)</f>
        <v xml:space="preserve"> </v>
      </c>
      <c r="O24" s="25" t="str">
        <f>IF(ISBLANK('Page 14 PC2YR'!F35)," ",'Page 15 PC2YR'!BD24)</f>
        <v xml:space="preserve"> </v>
      </c>
      <c r="P24" s="25" t="str">
        <f>IF(ISBLANK('Page 14 PC2YR'!F35)," ",'Page 15 PC2YR'!BH24)</f>
        <v xml:space="preserve"> </v>
      </c>
      <c r="Q24" s="25" t="str">
        <f>IF(ISBLANK('Page 14 PC2YR'!F35)," ",'Page 15 PC2YR'!BL24)</f>
        <v xml:space="preserve"> </v>
      </c>
      <c r="R24" s="214"/>
      <c r="S24" s="34"/>
      <c r="T24" s="500" t="str">
        <f>IF(OR(COUNTIF('Page 14 PC2YR'!L35:O35,"x")&gt;0,COUNTIF('Page 14 PC2YR'!L35:O35,"X")&gt;0),'Page 14 PC2YR'!DL35," ")</f>
        <v xml:space="preserve"> </v>
      </c>
      <c r="U24" s="501"/>
      <c r="V24" s="501"/>
      <c r="W24" s="502"/>
      <c r="X24" s="500" t="str">
        <f>IF(OR(COUNTIF('Page 14 PC2YR'!P35:S35,"x")&gt;0,COUNTIF('Page 14 PC2YR'!P35:S35,"X")&gt;0),'Page 14 PC2YR'!DL35," ")</f>
        <v xml:space="preserve"> </v>
      </c>
      <c r="Y24" s="503"/>
      <c r="Z24" s="503"/>
      <c r="AA24" s="504"/>
      <c r="AB24" s="500">
        <f>IF(OR(COUNTIF('Page 14 PC2YR'!T35:W35,"x")&gt;0,COUNTIF('Page 14 PC2YR'!T35:W35,"X")&gt;0),'Page 14 PC2YR'!DL35," ")</f>
        <v>0.3</v>
      </c>
      <c r="AC24" s="503"/>
      <c r="AD24" s="503"/>
      <c r="AE24" s="504"/>
      <c r="AF24" s="500" t="str">
        <f>IF(OR(COUNTIF('Page 14 PC2YR'!X35:AA35,"x")&gt;0,COUNTIF('Page 14 PC2YR'!X35:AA35,"X")&gt;0),'Page 14 PC2YR'!DL35," ")</f>
        <v xml:space="preserve"> </v>
      </c>
      <c r="AG24" s="503"/>
      <c r="AH24" s="503"/>
      <c r="AI24" s="504"/>
      <c r="AJ24" s="500" t="str">
        <f>IF(OR(COUNTIF('Page 14 PC2YR'!AB35:AE35,"x")&gt;0,COUNTIF('Page 14 PC2YR'!AB35:AE35,"X")&gt;0),'Page 14 PC2YR'!DL35," ")</f>
        <v xml:space="preserve"> </v>
      </c>
      <c r="AK24" s="503"/>
      <c r="AL24" s="503"/>
      <c r="AM24" s="504"/>
      <c r="AN24" s="500" t="str">
        <f>IF(OR(COUNTIF('Page 14 PC2YR'!AF35:AI35,"x")&gt;0,COUNTIF('Page 14 PC2YR'!AF35:AI35,"X")&gt;0),'Page 14 PC2YR'!DL35," ")</f>
        <v xml:space="preserve"> </v>
      </c>
      <c r="AO24" s="503"/>
      <c r="AP24" s="503"/>
      <c r="AQ24" s="504"/>
      <c r="AR24" s="500" t="str">
        <f>IF(OR(COUNTIF('Page 14 PC2YR'!AJ35:AM35,"x")&gt;0,COUNTIF('Page 14 PC2YR'!AJ35:AM35,"X")&gt;0),'Page 14 PC2YR'!DL35," ")</f>
        <v xml:space="preserve"> </v>
      </c>
      <c r="AS24" s="503"/>
      <c r="AT24" s="503"/>
      <c r="AU24" s="504"/>
      <c r="AV24" s="500" t="str">
        <f>IF(OR(COUNTIF('Page 14 PC2YR'!AN35:AQ35,"x")&gt;0,COUNTIF('Page 14 PC2YR'!AN35:AQ35,"X")&gt;0),'Page 14 PC2YR'!DL35," ")</f>
        <v xml:space="preserve"> </v>
      </c>
      <c r="AW24" s="503"/>
      <c r="AX24" s="503"/>
      <c r="AY24" s="504"/>
      <c r="AZ24" s="500" t="str">
        <f>IF(OR(COUNTIF('Page 14 PC2YR'!AR35:AU35,"x")&gt;0,COUNTIF('Page 14 PC2YR'!AR35:AU35,"X")&gt;0),'Page 14 PC2YR'!DL35," ")</f>
        <v xml:space="preserve"> </v>
      </c>
      <c r="BA24" s="503"/>
      <c r="BB24" s="503"/>
      <c r="BC24" s="504"/>
      <c r="BD24" s="500" t="str">
        <f>IF(OR(COUNTIF('Page 14 PC2YR'!AV35:AY35,"x")&gt;0,COUNTIF('Page 14 PC2YR'!AV35:AY35,"X")&gt;0),'Page 14 PC2YR'!DL35," ")</f>
        <v xml:space="preserve"> </v>
      </c>
      <c r="BE24" s="503"/>
      <c r="BF24" s="503"/>
      <c r="BG24" s="504"/>
      <c r="BH24" s="500" t="str">
        <f>IF(OR(COUNTIF('Page 14 PC2YR'!AZ35:BC35,"x")&gt;0,COUNTIF('Page 14 PC2YR'!AZ35:BC35,"X")&gt;0),'Page 14 PC2YR'!DL35," ")</f>
        <v xml:space="preserve"> </v>
      </c>
      <c r="BI24" s="503"/>
      <c r="BJ24" s="503"/>
      <c r="BK24" s="504"/>
      <c r="BL24" s="500" t="str">
        <f>IF(OR(COUNTIF('Page 14 PC2YR'!BD35:BG35,"x")&gt;0,COUNTIF('Page 14 PC2YR'!BD35:BG35,"X")&gt;0),'Page 14 PC2YR'!DL35," ")</f>
        <v xml:space="preserve"> </v>
      </c>
      <c r="BM24" s="503"/>
      <c r="BN24" s="503"/>
      <c r="BO24" s="504"/>
      <c r="BP24" s="478"/>
      <c r="BU24" s="26" t="str">
        <f t="shared" si="0"/>
        <v/>
      </c>
      <c r="BV24" s="26" t="str">
        <f t="shared" si="0"/>
        <v/>
      </c>
      <c r="BW24" s="26" t="str">
        <f t="shared" si="0"/>
        <v/>
      </c>
      <c r="BX24" s="26" t="str">
        <f t="shared" si="0"/>
        <v/>
      </c>
      <c r="BY24" s="26" t="str">
        <f t="shared" si="0"/>
        <v/>
      </c>
      <c r="BZ24" s="26" t="str">
        <f t="shared" si="0"/>
        <v/>
      </c>
      <c r="CA24" s="26" t="str">
        <f t="shared" si="0"/>
        <v/>
      </c>
      <c r="CB24" s="26" t="str">
        <f t="shared" si="0"/>
        <v/>
      </c>
      <c r="CC24" s="26" t="str">
        <f t="shared" si="0"/>
        <v/>
      </c>
      <c r="CD24" s="26" t="str">
        <f t="shared" si="0"/>
        <v/>
      </c>
      <c r="CE24" s="26" t="str">
        <f t="shared" si="0"/>
        <v/>
      </c>
      <c r="CF24" s="26" t="str">
        <f t="shared" si="0"/>
        <v/>
      </c>
      <c r="CG24" s="26" t="str">
        <f t="shared" si="0"/>
        <v/>
      </c>
      <c r="CH24" s="26" t="str">
        <f t="shared" si="0"/>
        <v/>
      </c>
      <c r="CI24" s="26" t="str">
        <f t="shared" si="0"/>
        <v/>
      </c>
      <c r="CJ24" s="26" t="str">
        <f t="shared" si="0"/>
        <v/>
      </c>
      <c r="CK24" s="26" t="str">
        <f t="shared" si="4"/>
        <v/>
      </c>
      <c r="CL24" s="26" t="str">
        <f t="shared" ref="CL24:DA24" si="5">IF(OR(AK24="x",AK24= "X"),0.85,"")</f>
        <v/>
      </c>
      <c r="CM24" s="26" t="str">
        <f t="shared" si="5"/>
        <v/>
      </c>
      <c r="CN24" s="26" t="str">
        <f t="shared" si="5"/>
        <v/>
      </c>
      <c r="CO24" s="26" t="str">
        <f t="shared" si="5"/>
        <v/>
      </c>
      <c r="CP24" s="26" t="str">
        <f t="shared" si="5"/>
        <v/>
      </c>
      <c r="CQ24" s="26" t="str">
        <f t="shared" si="5"/>
        <v/>
      </c>
      <c r="CR24" s="26" t="str">
        <f t="shared" si="5"/>
        <v/>
      </c>
      <c r="CS24" s="26" t="str">
        <f t="shared" si="5"/>
        <v/>
      </c>
      <c r="CT24" s="26" t="str">
        <f t="shared" si="5"/>
        <v/>
      </c>
      <c r="CU24" s="26" t="str">
        <f t="shared" si="5"/>
        <v/>
      </c>
      <c r="CV24" s="26" t="str">
        <f t="shared" si="5"/>
        <v/>
      </c>
      <c r="CW24" s="26" t="str">
        <f t="shared" si="5"/>
        <v/>
      </c>
      <c r="CX24" s="26" t="str">
        <f t="shared" si="5"/>
        <v/>
      </c>
      <c r="CY24" s="26" t="str">
        <f t="shared" si="5"/>
        <v/>
      </c>
      <c r="CZ24" s="26" t="str">
        <f t="shared" si="5"/>
        <v/>
      </c>
      <c r="DA24" s="26" t="str">
        <f t="shared" si="5"/>
        <v/>
      </c>
      <c r="DB24" s="26" t="str">
        <f t="shared" ref="DA24:DP34" si="6">IF(OR(BA24="x",BA24= "X"),0.85,"")</f>
        <v/>
      </c>
      <c r="DC24" s="26" t="str">
        <f t="shared" si="6"/>
        <v/>
      </c>
      <c r="DD24" s="26" t="str">
        <f t="shared" si="6"/>
        <v/>
      </c>
      <c r="DE24" s="26" t="str">
        <f t="shared" si="6"/>
        <v/>
      </c>
      <c r="DF24" s="26" t="str">
        <f t="shared" si="6"/>
        <v/>
      </c>
      <c r="DG24" s="26" t="str">
        <f t="shared" si="6"/>
        <v/>
      </c>
      <c r="DH24" s="26" t="str">
        <f t="shared" si="6"/>
        <v/>
      </c>
      <c r="DI24" s="26" t="str">
        <f t="shared" si="6"/>
        <v/>
      </c>
      <c r="DJ24" s="26" t="str">
        <f t="shared" si="6"/>
        <v/>
      </c>
      <c r="DK24" s="26" t="str">
        <f t="shared" si="6"/>
        <v/>
      </c>
      <c r="DL24" s="26" t="str">
        <f t="shared" si="6"/>
        <v/>
      </c>
      <c r="DM24" s="26" t="str">
        <f t="shared" si="6"/>
        <v/>
      </c>
      <c r="DN24" s="26" t="str">
        <f t="shared" si="6"/>
        <v/>
      </c>
      <c r="DO24" s="26" t="str">
        <f t="shared" si="6"/>
        <v/>
      </c>
      <c r="DP24" s="26" t="str">
        <f t="shared" si="6"/>
        <v/>
      </c>
      <c r="DQ24" s="26">
        <f t="shared" si="3"/>
        <v>0</v>
      </c>
    </row>
    <row r="25" spans="1:122" ht="14.6" x14ac:dyDescent="0.4">
      <c r="A25" s="451" t="s">
        <v>681</v>
      </c>
      <c r="B25" s="452"/>
      <c r="C25" s="452"/>
      <c r="D25" s="452"/>
      <c r="E25" s="453"/>
      <c r="F25" s="25" t="str">
        <f>IF(ISBLANK('Page 14 PC2YR'!F36)," ",'Page 15 PC2YR'!T25)</f>
        <v xml:space="preserve"> </v>
      </c>
      <c r="G25" s="25">
        <f>IF(ISBLANK('Page 14 PC2YR'!F36)," ",'Page 15 PC2YR'!X25)</f>
        <v>0.73</v>
      </c>
      <c r="H25" s="25">
        <f>IF(ISBLANK('Page 14 PC2YR'!F36)," ",'Page 15 PC2YR'!AB25)</f>
        <v>0.73</v>
      </c>
      <c r="I25" s="25">
        <f>IF(ISBLANK('Page 14 PC2YR'!F36)," ",'Page 15 PC2YR'!AF25)</f>
        <v>0.73</v>
      </c>
      <c r="J25" s="25">
        <f>IF(ISBLANK('Page 14 PC2YR'!F36)," ",'Page 15 PC2YR'!AJ25)</f>
        <v>0.73</v>
      </c>
      <c r="K25" s="25" t="str">
        <f>IF(ISBLANK('Page 14 PC2YR'!F36)," ",'Page 15 PC2YR'!AN25)</f>
        <v xml:space="preserve"> </v>
      </c>
      <c r="L25" s="25" t="str">
        <f>IF(ISBLANK('Page 14 PC2YR'!F36)," ",'Page 15 PC2YR'!AR25)</f>
        <v xml:space="preserve"> </v>
      </c>
      <c r="M25" s="25" t="str">
        <f>IF(ISBLANK('Page 14 PC2YR'!F36)," ",'Page 15 PC2YR'!AV25)</f>
        <v xml:space="preserve"> </v>
      </c>
      <c r="N25" s="25" t="str">
        <f>IF(ISBLANK('Page 14 PC2YR'!F36)," ",'Page 15 PC2YR'!AZ25)</f>
        <v xml:space="preserve"> </v>
      </c>
      <c r="O25" s="25" t="str">
        <f>IF(ISBLANK('Page 14 PC2YR'!F36)," ",'Page 15 PC2YR'!BD25)</f>
        <v xml:space="preserve"> </v>
      </c>
      <c r="P25" s="25" t="str">
        <f>IF(ISBLANK('Page 14 PC2YR'!F36)," ",'Page 15 PC2YR'!BH25)</f>
        <v xml:space="preserve"> </v>
      </c>
      <c r="Q25" s="25" t="str">
        <f>IF(ISBLANK('Page 14 PC2YR'!F36)," ",'Page 15 PC2YR'!BL25)</f>
        <v xml:space="preserve"> </v>
      </c>
      <c r="R25" s="214"/>
      <c r="S25" s="34"/>
      <c r="T25" s="500" t="str">
        <f>IF(OR(COUNTIF('Page 14 PC2YR'!L36:O36,"x")&gt;0,COUNTIF('Page 14 PC2YR'!L36:O36,"X")&gt;0),'Page 14 PC2YR'!DL36," ")</f>
        <v xml:space="preserve"> </v>
      </c>
      <c r="U25" s="501"/>
      <c r="V25" s="501"/>
      <c r="W25" s="502"/>
      <c r="X25" s="500">
        <f>IF(OR(COUNTIF('Page 14 PC2YR'!P36:S36,"x")&gt;0,COUNTIF('Page 14 PC2YR'!P36:S36,"X")&gt;0),'Page 14 PC2YR'!DL36," ")</f>
        <v>0.73</v>
      </c>
      <c r="Y25" s="503"/>
      <c r="Z25" s="503"/>
      <c r="AA25" s="504"/>
      <c r="AB25" s="500">
        <f>IF(OR(COUNTIF('Page 14 PC2YR'!T36:W36,"x")&gt;0,COUNTIF('Page 14 PC2YR'!T36:W36,"X")&gt;0),'Page 14 PC2YR'!DL36," ")</f>
        <v>0.73</v>
      </c>
      <c r="AC25" s="503"/>
      <c r="AD25" s="503"/>
      <c r="AE25" s="504"/>
      <c r="AF25" s="500">
        <f>IF(OR(COUNTIF('Page 14 PC2YR'!X36:AA36,"x")&gt;0,COUNTIF('Page 14 PC2YR'!X36:AA36,"X")&gt;0),'Page 14 PC2YR'!DL36," ")</f>
        <v>0.73</v>
      </c>
      <c r="AG25" s="503"/>
      <c r="AH25" s="503"/>
      <c r="AI25" s="504"/>
      <c r="AJ25" s="500">
        <f>IF(OR(COUNTIF('Page 14 PC2YR'!AB36:AE36,"x")&gt;0,COUNTIF('Page 14 PC2YR'!AB36:AE36,"X")&gt;0),'Page 14 PC2YR'!DL36," ")</f>
        <v>0.73</v>
      </c>
      <c r="AK25" s="503"/>
      <c r="AL25" s="503"/>
      <c r="AM25" s="504"/>
      <c r="AN25" s="500" t="str">
        <f>IF(OR(COUNTIF('Page 14 PC2YR'!AF36:AI36,"x")&gt;0,COUNTIF('Page 14 PC2YR'!AF36:AI36,"X")&gt;0),'Page 14 PC2YR'!DL36," ")</f>
        <v xml:space="preserve"> </v>
      </c>
      <c r="AO25" s="503"/>
      <c r="AP25" s="503"/>
      <c r="AQ25" s="504"/>
      <c r="AR25" s="500" t="str">
        <f>IF(OR(COUNTIF('Page 14 PC2YR'!AJ36:AM36,"x")&gt;0,COUNTIF('Page 14 PC2YR'!AJ36:AM36,"X")&gt;0),'Page 14 PC2YR'!DL36," ")</f>
        <v xml:space="preserve"> </v>
      </c>
      <c r="AS25" s="503"/>
      <c r="AT25" s="503"/>
      <c r="AU25" s="504"/>
      <c r="AV25" s="500" t="str">
        <f>IF(OR(COUNTIF('Page 14 PC2YR'!AN36:AQ36,"x")&gt;0,COUNTIF('Page 14 PC2YR'!AN36:AQ36,"X")&gt;0),'Page 14 PC2YR'!DL36," ")</f>
        <v xml:space="preserve"> </v>
      </c>
      <c r="AW25" s="503"/>
      <c r="AX25" s="503"/>
      <c r="AY25" s="504"/>
      <c r="AZ25" s="500" t="str">
        <f>IF(OR(COUNTIF('Page 14 PC2YR'!AR36:AU36,"x")&gt;0,COUNTIF('Page 14 PC2YR'!AR36:AU36,"X")&gt;0),'Page 14 PC2YR'!DL36," ")</f>
        <v xml:space="preserve"> </v>
      </c>
      <c r="BA25" s="503"/>
      <c r="BB25" s="503"/>
      <c r="BC25" s="504"/>
      <c r="BD25" s="500" t="str">
        <f>IF(OR(COUNTIF('Page 14 PC2YR'!AV36:AY36,"x")&gt;0,COUNTIF('Page 14 PC2YR'!AV36:AY36,"X")&gt;0),'Page 14 PC2YR'!DL36," ")</f>
        <v xml:space="preserve"> </v>
      </c>
      <c r="BE25" s="503"/>
      <c r="BF25" s="503"/>
      <c r="BG25" s="504"/>
      <c r="BH25" s="500" t="str">
        <f>IF(OR(COUNTIF('Page 14 PC2YR'!AZ36:BC36,"x")&gt;0,COUNTIF('Page 14 PC2YR'!AZ36:BC36,"X")&gt;0),'Page 14 PC2YR'!DL36," ")</f>
        <v xml:space="preserve"> </v>
      </c>
      <c r="BI25" s="503"/>
      <c r="BJ25" s="503"/>
      <c r="BK25" s="504"/>
      <c r="BL25" s="500" t="str">
        <f>IF(OR(COUNTIF('Page 14 PC2YR'!BD36:BG36,"x")&gt;0,COUNTIF('Page 14 PC2YR'!BD36:BG36,"X")&gt;0),'Page 14 PC2YR'!DL36," ")</f>
        <v xml:space="preserve"> </v>
      </c>
      <c r="BM25" s="503"/>
      <c r="BN25" s="503"/>
      <c r="BO25" s="504"/>
      <c r="BP25" s="478"/>
      <c r="BU25" s="26" t="str">
        <f t="shared" si="0"/>
        <v/>
      </c>
      <c r="BV25" s="26" t="str">
        <f t="shared" si="0"/>
        <v/>
      </c>
      <c r="BW25" s="26" t="str">
        <f t="shared" si="0"/>
        <v/>
      </c>
      <c r="BX25" s="26" t="str">
        <f t="shared" si="0"/>
        <v/>
      </c>
      <c r="BY25" s="26" t="str">
        <f t="shared" si="0"/>
        <v/>
      </c>
      <c r="BZ25" s="26" t="str">
        <f t="shared" si="0"/>
        <v/>
      </c>
      <c r="CA25" s="26" t="str">
        <f t="shared" si="0"/>
        <v/>
      </c>
      <c r="CB25" s="26" t="str">
        <f t="shared" si="0"/>
        <v/>
      </c>
      <c r="CC25" s="26" t="str">
        <f t="shared" si="0"/>
        <v/>
      </c>
      <c r="CD25" s="26" t="str">
        <f t="shared" si="0"/>
        <v/>
      </c>
      <c r="CE25" s="26" t="str">
        <f t="shared" si="0"/>
        <v/>
      </c>
      <c r="CF25" s="26" t="str">
        <f t="shared" si="0"/>
        <v/>
      </c>
      <c r="CG25" s="26" t="str">
        <f t="shared" si="0"/>
        <v/>
      </c>
      <c r="CH25" s="26" t="str">
        <f t="shared" si="0"/>
        <v/>
      </c>
      <c r="CI25" s="26" t="str">
        <f t="shared" si="0"/>
        <v/>
      </c>
      <c r="CJ25" s="26" t="str">
        <f t="shared" si="0"/>
        <v/>
      </c>
      <c r="CK25" s="26" t="str">
        <f t="shared" ref="CK25:CZ34" si="7">IF(OR(AJ25="x",AJ25= "X"),0.85,"")</f>
        <v/>
      </c>
      <c r="CL25" s="26" t="str">
        <f t="shared" si="7"/>
        <v/>
      </c>
      <c r="CM25" s="26" t="str">
        <f t="shared" si="7"/>
        <v/>
      </c>
      <c r="CN25" s="26" t="str">
        <f t="shared" si="7"/>
        <v/>
      </c>
      <c r="CO25" s="26" t="str">
        <f t="shared" si="7"/>
        <v/>
      </c>
      <c r="CP25" s="26" t="str">
        <f t="shared" si="7"/>
        <v/>
      </c>
      <c r="CQ25" s="26" t="str">
        <f t="shared" si="7"/>
        <v/>
      </c>
      <c r="CR25" s="26" t="str">
        <f t="shared" si="7"/>
        <v/>
      </c>
      <c r="CS25" s="26" t="str">
        <f t="shared" si="7"/>
        <v/>
      </c>
      <c r="CT25" s="26" t="str">
        <f t="shared" si="7"/>
        <v/>
      </c>
      <c r="CU25" s="26" t="str">
        <f t="shared" si="7"/>
        <v/>
      </c>
      <c r="CV25" s="26" t="str">
        <f t="shared" si="7"/>
        <v/>
      </c>
      <c r="CW25" s="26" t="str">
        <f t="shared" si="7"/>
        <v/>
      </c>
      <c r="CX25" s="26" t="str">
        <f t="shared" si="7"/>
        <v/>
      </c>
      <c r="CY25" s="26" t="str">
        <f t="shared" si="7"/>
        <v/>
      </c>
      <c r="CZ25" s="26" t="str">
        <f t="shared" si="7"/>
        <v/>
      </c>
      <c r="DA25" s="26" t="str">
        <f t="shared" si="6"/>
        <v/>
      </c>
      <c r="DB25" s="26" t="str">
        <f t="shared" si="6"/>
        <v/>
      </c>
      <c r="DC25" s="26" t="str">
        <f t="shared" si="6"/>
        <v/>
      </c>
      <c r="DD25" s="26" t="str">
        <f t="shared" si="6"/>
        <v/>
      </c>
      <c r="DE25" s="26" t="str">
        <f t="shared" si="6"/>
        <v/>
      </c>
      <c r="DF25" s="26" t="str">
        <f t="shared" si="6"/>
        <v/>
      </c>
      <c r="DG25" s="26" t="str">
        <f t="shared" si="6"/>
        <v/>
      </c>
      <c r="DH25" s="26" t="str">
        <f t="shared" si="6"/>
        <v/>
      </c>
      <c r="DI25" s="26" t="str">
        <f t="shared" si="6"/>
        <v/>
      </c>
      <c r="DJ25" s="26" t="str">
        <f t="shared" si="6"/>
        <v/>
      </c>
      <c r="DK25" s="26" t="str">
        <f t="shared" si="6"/>
        <v/>
      </c>
      <c r="DL25" s="26" t="str">
        <f t="shared" si="6"/>
        <v/>
      </c>
      <c r="DM25" s="26" t="str">
        <f t="shared" si="6"/>
        <v/>
      </c>
      <c r="DN25" s="26" t="str">
        <f t="shared" si="6"/>
        <v/>
      </c>
      <c r="DO25" s="26" t="str">
        <f t="shared" si="6"/>
        <v/>
      </c>
      <c r="DP25" s="26" t="str">
        <f t="shared" si="6"/>
        <v/>
      </c>
      <c r="DQ25" s="26">
        <f t="shared" si="3"/>
        <v>0</v>
      </c>
    </row>
    <row r="26" spans="1:122" ht="14.6" x14ac:dyDescent="0.4">
      <c r="A26" s="451" t="s">
        <v>680</v>
      </c>
      <c r="B26" s="452"/>
      <c r="C26" s="452"/>
      <c r="D26" s="452"/>
      <c r="E26" s="453"/>
      <c r="F26" s="25">
        <f>IF(ISBLANK('Page 14 PC2YR'!F37)," ",'Page 15 PC2YR'!T26)</f>
        <v>0.05</v>
      </c>
      <c r="G26" s="25">
        <f>IF(ISBLANK('Page 14 PC2YR'!F37)," ",'Page 15 PC2YR'!X26)</f>
        <v>0.05</v>
      </c>
      <c r="H26" s="25">
        <f>IF(ISBLANK('Page 14 PC2YR'!F37)," ",'Page 15 PC2YR'!AB26)</f>
        <v>0.05</v>
      </c>
      <c r="I26" s="25">
        <f>IF(ISBLANK('Page 14 PC2YR'!F37)," ",'Page 15 PC2YR'!AF26)</f>
        <v>0.05</v>
      </c>
      <c r="J26" s="25">
        <f>IF(ISBLANK('Page 14 PC2YR'!F37)," ",'Page 15 PC2YR'!AJ26)</f>
        <v>0.05</v>
      </c>
      <c r="K26" s="25">
        <f>IF(ISBLANK('Page 14 PC2YR'!F37)," ",'Page 15 PC2YR'!AN26)</f>
        <v>0.05</v>
      </c>
      <c r="L26" s="25">
        <f>IF(ISBLANK('Page 14 PC2YR'!F37)," ",'Page 15 PC2YR'!AR26)</f>
        <v>0.05</v>
      </c>
      <c r="M26" s="25">
        <f>IF(ISBLANK('Page 14 PC2YR'!F37)," ",'Page 15 PC2YR'!AV26)</f>
        <v>0.05</v>
      </c>
      <c r="N26" s="25">
        <f>IF(ISBLANK('Page 14 PC2YR'!F37)," ",'Page 15 PC2YR'!AZ26)</f>
        <v>0.05</v>
      </c>
      <c r="O26" s="25">
        <f>IF(ISBLANK('Page 14 PC2YR'!F37)," ",'Page 15 PC2YR'!BD26)</f>
        <v>0.05</v>
      </c>
      <c r="P26" s="25">
        <f>IF(ISBLANK('Page 14 PC2YR'!F37)," ",'Page 15 PC2YR'!BH26)</f>
        <v>0.05</v>
      </c>
      <c r="Q26" s="25">
        <f>IF(ISBLANK('Page 14 PC2YR'!F37)," ",'Page 15 PC2YR'!BL26)</f>
        <v>0.05</v>
      </c>
      <c r="R26" s="214"/>
      <c r="S26" s="34"/>
      <c r="T26" s="500">
        <f>IF(OR(COUNTIF('Page 14 PC2YR'!L37:O37,"x")&gt;0,COUNTIF('Page 14 PC2YR'!L37:O37,"X")&gt;0),'Page 14 PC2YR'!DL37," ")</f>
        <v>0.05</v>
      </c>
      <c r="U26" s="501"/>
      <c r="V26" s="501"/>
      <c r="W26" s="502"/>
      <c r="X26" s="500">
        <f>IF(OR(COUNTIF('Page 14 PC2YR'!P37:S37,"x")&gt;0,COUNTIF('Page 14 PC2YR'!P37:S37,"X")&gt;0),'Page 14 PC2YR'!DL37," ")</f>
        <v>0.05</v>
      </c>
      <c r="Y26" s="503"/>
      <c r="Z26" s="503"/>
      <c r="AA26" s="504"/>
      <c r="AB26" s="500">
        <f>IF(OR(COUNTIF('Page 14 PC2YR'!T37:W37,"x")&gt;0,COUNTIF('Page 14 PC2YR'!T37:W37,"X")&gt;0),'Page 14 PC2YR'!DL37," ")</f>
        <v>0.05</v>
      </c>
      <c r="AC26" s="503"/>
      <c r="AD26" s="503"/>
      <c r="AE26" s="504"/>
      <c r="AF26" s="500">
        <f>IF(OR(COUNTIF('Page 14 PC2YR'!X37:AA37,"x")&gt;0,COUNTIF('Page 14 PC2YR'!X37:AA37,"X")&gt;0),'Page 14 PC2YR'!DL37," ")</f>
        <v>0.05</v>
      </c>
      <c r="AG26" s="503"/>
      <c r="AH26" s="503"/>
      <c r="AI26" s="504"/>
      <c r="AJ26" s="500">
        <f>IF(OR(COUNTIF('Page 14 PC2YR'!AB37:AE37,"x")&gt;0,COUNTIF('Page 14 PC2YR'!AB37:AE37,"X")&gt;0),'Page 14 PC2YR'!DL37," ")</f>
        <v>0.05</v>
      </c>
      <c r="AK26" s="503"/>
      <c r="AL26" s="503"/>
      <c r="AM26" s="504"/>
      <c r="AN26" s="500">
        <f>IF(OR(COUNTIF('Page 14 PC2YR'!AF37:AI37,"x")&gt;0,COUNTIF('Page 14 PC2YR'!AF37:AI37,"X")&gt;0),'Page 14 PC2YR'!DL37," ")</f>
        <v>0.05</v>
      </c>
      <c r="AO26" s="503"/>
      <c r="AP26" s="503"/>
      <c r="AQ26" s="504"/>
      <c r="AR26" s="500">
        <f>IF(OR(COUNTIF('Page 14 PC2YR'!AJ37:AM37,"x")&gt;0,COUNTIF('Page 14 PC2YR'!AJ37:AM37,"X")&gt;0),'Page 14 PC2YR'!DL37," ")</f>
        <v>0.05</v>
      </c>
      <c r="AS26" s="503"/>
      <c r="AT26" s="503"/>
      <c r="AU26" s="504"/>
      <c r="AV26" s="500">
        <f>IF(OR(COUNTIF('Page 14 PC2YR'!AN37:AQ37,"x")&gt;0,COUNTIF('Page 14 PC2YR'!AN37:AQ37,"X")&gt;0),'Page 14 PC2YR'!DL37," ")</f>
        <v>0.05</v>
      </c>
      <c r="AW26" s="503"/>
      <c r="AX26" s="503"/>
      <c r="AY26" s="504"/>
      <c r="AZ26" s="500">
        <f>IF(OR(COUNTIF('Page 14 PC2YR'!AR37:AU37,"x")&gt;0,COUNTIF('Page 14 PC2YR'!AR37:AU37,"X")&gt;0),'Page 14 PC2YR'!DL37," ")</f>
        <v>0.05</v>
      </c>
      <c r="BA26" s="503"/>
      <c r="BB26" s="503"/>
      <c r="BC26" s="504"/>
      <c r="BD26" s="500">
        <f>IF(OR(COUNTIF('Page 14 PC2YR'!AV37:AY37,"x")&gt;0,COUNTIF('Page 14 PC2YR'!AV37:AY37,"X")&gt;0),'Page 14 PC2YR'!DL37," ")</f>
        <v>0.05</v>
      </c>
      <c r="BE26" s="503"/>
      <c r="BF26" s="503"/>
      <c r="BG26" s="504"/>
      <c r="BH26" s="500">
        <f>IF(OR(COUNTIF('Page 14 PC2YR'!AZ37:BC37,"x")&gt;0,COUNTIF('Page 14 PC2YR'!AZ37:BC37,"X")&gt;0),'Page 14 PC2YR'!DL37," ")</f>
        <v>0.05</v>
      </c>
      <c r="BI26" s="503"/>
      <c r="BJ26" s="503"/>
      <c r="BK26" s="504"/>
      <c r="BL26" s="500">
        <f>IF(OR(COUNTIF('Page 14 PC2YR'!BD37:BG37,"x")&gt;0,COUNTIF('Page 14 PC2YR'!BD37:BG37,"X")&gt;0),'Page 14 PC2YR'!DL37," ")</f>
        <v>0.05</v>
      </c>
      <c r="BM26" s="503"/>
      <c r="BN26" s="503"/>
      <c r="BO26" s="504"/>
      <c r="BP26" s="478"/>
      <c r="BU26" s="26" t="str">
        <f t="shared" si="0"/>
        <v/>
      </c>
      <c r="BV26" s="26" t="str">
        <f t="shared" si="0"/>
        <v/>
      </c>
      <c r="BW26" s="26" t="str">
        <f t="shared" si="0"/>
        <v/>
      </c>
      <c r="BX26" s="26" t="str">
        <f t="shared" si="0"/>
        <v/>
      </c>
      <c r="BY26" s="26" t="str">
        <f t="shared" si="0"/>
        <v/>
      </c>
      <c r="BZ26" s="26" t="str">
        <f t="shared" si="0"/>
        <v/>
      </c>
      <c r="CA26" s="26" t="str">
        <f t="shared" si="0"/>
        <v/>
      </c>
      <c r="CB26" s="26" t="str">
        <f t="shared" si="0"/>
        <v/>
      </c>
      <c r="CC26" s="26" t="str">
        <f t="shared" si="0"/>
        <v/>
      </c>
      <c r="CD26" s="26" t="str">
        <f t="shared" si="0"/>
        <v/>
      </c>
      <c r="CE26" s="26" t="str">
        <f t="shared" si="0"/>
        <v/>
      </c>
      <c r="CF26" s="26" t="str">
        <f t="shared" si="0"/>
        <v/>
      </c>
      <c r="CG26" s="26" t="str">
        <f t="shared" si="0"/>
        <v/>
      </c>
      <c r="CH26" s="26" t="str">
        <f t="shared" si="0"/>
        <v/>
      </c>
      <c r="CI26" s="26" t="str">
        <f t="shared" si="0"/>
        <v/>
      </c>
      <c r="CJ26" s="26" t="str">
        <f t="shared" si="0"/>
        <v/>
      </c>
      <c r="CK26" s="26" t="str">
        <f t="shared" si="7"/>
        <v/>
      </c>
      <c r="CL26" s="26" t="str">
        <f t="shared" si="7"/>
        <v/>
      </c>
      <c r="CM26" s="26" t="str">
        <f t="shared" si="7"/>
        <v/>
      </c>
      <c r="CN26" s="26" t="str">
        <f t="shared" si="7"/>
        <v/>
      </c>
      <c r="CO26" s="26" t="str">
        <f t="shared" si="7"/>
        <v/>
      </c>
      <c r="CP26" s="26" t="str">
        <f t="shared" si="7"/>
        <v/>
      </c>
      <c r="CQ26" s="26" t="str">
        <f t="shared" si="7"/>
        <v/>
      </c>
      <c r="CR26" s="26" t="str">
        <f t="shared" si="7"/>
        <v/>
      </c>
      <c r="CS26" s="26" t="str">
        <f t="shared" si="7"/>
        <v/>
      </c>
      <c r="CT26" s="26" t="str">
        <f t="shared" si="7"/>
        <v/>
      </c>
      <c r="CU26" s="26" t="str">
        <f t="shared" si="7"/>
        <v/>
      </c>
      <c r="CV26" s="26" t="str">
        <f t="shared" si="7"/>
        <v/>
      </c>
      <c r="CW26" s="26" t="str">
        <f t="shared" si="7"/>
        <v/>
      </c>
      <c r="CX26" s="26" t="str">
        <f t="shared" si="7"/>
        <v/>
      </c>
      <c r="CY26" s="26" t="str">
        <f t="shared" si="7"/>
        <v/>
      </c>
      <c r="CZ26" s="26" t="str">
        <f t="shared" si="7"/>
        <v/>
      </c>
      <c r="DA26" s="26" t="str">
        <f t="shared" si="6"/>
        <v/>
      </c>
      <c r="DB26" s="26" t="str">
        <f t="shared" si="6"/>
        <v/>
      </c>
      <c r="DC26" s="26" t="str">
        <f t="shared" si="6"/>
        <v/>
      </c>
      <c r="DD26" s="26" t="str">
        <f t="shared" si="6"/>
        <v/>
      </c>
      <c r="DE26" s="26" t="str">
        <f t="shared" si="6"/>
        <v/>
      </c>
      <c r="DF26" s="26" t="str">
        <f t="shared" si="6"/>
        <v/>
      </c>
      <c r="DG26" s="26" t="str">
        <f t="shared" si="6"/>
        <v/>
      </c>
      <c r="DH26" s="26" t="str">
        <f t="shared" si="6"/>
        <v/>
      </c>
      <c r="DI26" s="26" t="str">
        <f t="shared" si="6"/>
        <v/>
      </c>
      <c r="DJ26" s="26" t="str">
        <f t="shared" si="6"/>
        <v/>
      </c>
      <c r="DK26" s="26" t="str">
        <f t="shared" si="6"/>
        <v/>
      </c>
      <c r="DL26" s="26" t="str">
        <f t="shared" si="6"/>
        <v/>
      </c>
      <c r="DM26" s="26" t="str">
        <f t="shared" si="6"/>
        <v/>
      </c>
      <c r="DN26" s="26" t="str">
        <f t="shared" si="6"/>
        <v/>
      </c>
      <c r="DO26" s="26" t="str">
        <f t="shared" si="6"/>
        <v/>
      </c>
      <c r="DP26" s="26" t="str">
        <f t="shared" si="6"/>
        <v/>
      </c>
      <c r="DQ26" s="26">
        <f t="shared" si="3"/>
        <v>0</v>
      </c>
    </row>
    <row r="27" spans="1:122" ht="14.6" x14ac:dyDescent="0.4">
      <c r="A27" s="451" t="s">
        <v>682</v>
      </c>
      <c r="B27" s="452"/>
      <c r="C27" s="452"/>
      <c r="D27" s="452"/>
      <c r="E27" s="453"/>
      <c r="F27" s="25" t="str">
        <f>IF(ISBLANK('Page 14 PC2YR'!F38)," ",'Page 15 PC2YR'!T27)</f>
        <v xml:space="preserve"> </v>
      </c>
      <c r="G27" s="25" t="str">
        <f>IF(ISBLANK('Page 14 PC2YR'!F38)," ",'Page 15 PC2YR'!X27)</f>
        <v xml:space="preserve"> </v>
      </c>
      <c r="H27" s="25" t="str">
        <f>IF(ISBLANK('Page 14 PC2YR'!F38)," ",'Page 15 PC2YR'!AB27)</f>
        <v xml:space="preserve"> </v>
      </c>
      <c r="I27" s="25" t="str">
        <f>IF(ISBLANK('Page 14 PC2YR'!F38)," ",'Page 15 PC2YR'!AF27)</f>
        <v xml:space="preserve"> </v>
      </c>
      <c r="J27" s="25" t="str">
        <f>IF(ISBLANK('Page 14 PC2YR'!F38)," ",'Page 15 PC2YR'!AJ27)</f>
        <v xml:space="preserve"> </v>
      </c>
      <c r="K27" s="25">
        <f>IF(ISBLANK('Page 14 PC2YR'!F38)," ",'Page 15 PC2YR'!AN27)</f>
        <v>0.2</v>
      </c>
      <c r="L27" s="25" t="str">
        <f>IF(ISBLANK('Page 14 PC2YR'!F38)," ",'Page 15 PC2YR'!AR27)</f>
        <v xml:space="preserve"> </v>
      </c>
      <c r="M27" s="25" t="str">
        <f>IF(ISBLANK('Page 14 PC2YR'!F38)," ",'Page 15 PC2YR'!AV27)</f>
        <v xml:space="preserve"> </v>
      </c>
      <c r="N27" s="25" t="str">
        <f>IF(ISBLANK('Page 14 PC2YR'!F38)," ",'Page 15 PC2YR'!AZ27)</f>
        <v xml:space="preserve"> </v>
      </c>
      <c r="O27" s="25" t="str">
        <f>IF(ISBLANK('Page 14 PC2YR'!F38)," ",'Page 15 PC2YR'!BD27)</f>
        <v xml:space="preserve"> </v>
      </c>
      <c r="P27" s="25" t="str">
        <f>IF(ISBLANK('Page 14 PC2YR'!F38)," ",'Page 15 PC2YR'!BH27)</f>
        <v xml:space="preserve"> </v>
      </c>
      <c r="Q27" s="25" t="str">
        <f>IF(ISBLANK('Page 14 PC2YR'!F38)," ",'Page 15 PC2YR'!BL27)</f>
        <v xml:space="preserve"> </v>
      </c>
      <c r="R27" s="214"/>
      <c r="S27" s="34"/>
      <c r="T27" s="500" t="str">
        <f>IF(OR(COUNTIF('Page 14 PC2YR'!L38:O38,"x")&gt;0,COUNTIF('Page 14 PC2YR'!L38:O38,"X")&gt;0),'Page 14 PC2YR'!DL38," ")</f>
        <v xml:space="preserve"> </v>
      </c>
      <c r="U27" s="501"/>
      <c r="V27" s="501"/>
      <c r="W27" s="502"/>
      <c r="X27" s="500" t="str">
        <f>IF(OR(COUNTIF('Page 14 PC2YR'!P38:S38,"x")&gt;0,COUNTIF('Page 14 PC2YR'!P38:S38,"X")&gt;0),'Page 14 PC2YR'!DL38," ")</f>
        <v xml:space="preserve"> </v>
      </c>
      <c r="Y27" s="503"/>
      <c r="Z27" s="503"/>
      <c r="AA27" s="504"/>
      <c r="AB27" s="500" t="str">
        <f>IF(OR(COUNTIF('Page 14 PC2YR'!T38:W38,"x")&gt;0,COUNTIF('Page 14 PC2YR'!T38:W38,"X")&gt;0),'Page 14 PC2YR'!DL38," ")</f>
        <v xml:space="preserve"> </v>
      </c>
      <c r="AC27" s="503"/>
      <c r="AD27" s="503"/>
      <c r="AE27" s="504"/>
      <c r="AF27" s="500" t="str">
        <f>IF(OR(COUNTIF('Page 14 PC2YR'!X38:AA38,"x")&gt;0,COUNTIF('Page 14 PC2YR'!X38:AA38,"X")&gt;0),'Page 14 PC2YR'!DL38," ")</f>
        <v xml:space="preserve"> </v>
      </c>
      <c r="AG27" s="503"/>
      <c r="AH27" s="503"/>
      <c r="AI27" s="504"/>
      <c r="AJ27" s="500" t="str">
        <f>IF(OR(COUNTIF('Page 14 PC2YR'!AB38:AE38,"x")&gt;0,COUNTIF('Page 14 PC2YR'!AB38:AE38,"X")&gt;0),'Page 14 PC2YR'!DL38," ")</f>
        <v xml:space="preserve"> </v>
      </c>
      <c r="AK27" s="503"/>
      <c r="AL27" s="503"/>
      <c r="AM27" s="504"/>
      <c r="AN27" s="500">
        <f>IF(OR(COUNTIF('Page 14 PC2YR'!AF38:AI38,"x")&gt;0,COUNTIF('Page 14 PC2YR'!AF38:AI38,"X")&gt;0),'Page 14 PC2YR'!DL38," ")</f>
        <v>0.2</v>
      </c>
      <c r="AO27" s="503"/>
      <c r="AP27" s="503"/>
      <c r="AQ27" s="504"/>
      <c r="AR27" s="500" t="str">
        <f>IF(OR(COUNTIF('Page 14 PC2YR'!AJ38:AM38,"x")&gt;0,COUNTIF('Page 14 PC2YR'!AJ38:AM38,"X")&gt;0),'Page 14 PC2YR'!DL38," ")</f>
        <v xml:space="preserve"> </v>
      </c>
      <c r="AS27" s="503"/>
      <c r="AT27" s="503"/>
      <c r="AU27" s="504"/>
      <c r="AV27" s="500" t="str">
        <f>IF(OR(COUNTIF('Page 14 PC2YR'!AN38:AQ38,"x")&gt;0,COUNTIF('Page 14 PC2YR'!AN38:AQ38,"X")&gt;0),'Page 14 PC2YR'!DL38," ")</f>
        <v xml:space="preserve"> </v>
      </c>
      <c r="AW27" s="503"/>
      <c r="AX27" s="503"/>
      <c r="AY27" s="504"/>
      <c r="AZ27" s="500" t="str">
        <f>IF(OR(COUNTIF('Page 14 PC2YR'!AR38:AU38,"x")&gt;0,COUNTIF('Page 14 PC2YR'!AR38:AU38,"X")&gt;0),'Page 14 PC2YR'!DL38," ")</f>
        <v xml:space="preserve"> </v>
      </c>
      <c r="BA27" s="503"/>
      <c r="BB27" s="503"/>
      <c r="BC27" s="504"/>
      <c r="BD27" s="500" t="str">
        <f>IF(OR(COUNTIF('Page 14 PC2YR'!AV38:AY38,"x")&gt;0,COUNTIF('Page 14 PC2YR'!AV38:AY38,"X")&gt;0),'Page 14 PC2YR'!DL38," ")</f>
        <v xml:space="preserve"> </v>
      </c>
      <c r="BE27" s="503"/>
      <c r="BF27" s="503"/>
      <c r="BG27" s="504"/>
      <c r="BH27" s="500" t="str">
        <f>IF(OR(COUNTIF('Page 14 PC2YR'!AZ38:BC38,"x")&gt;0,COUNTIF('Page 14 PC2YR'!AZ38:BC38,"X")&gt;0),'Page 14 PC2YR'!DL38," ")</f>
        <v xml:space="preserve"> </v>
      </c>
      <c r="BI27" s="503"/>
      <c r="BJ27" s="503"/>
      <c r="BK27" s="504"/>
      <c r="BL27" s="500" t="str">
        <f>IF(OR(COUNTIF('Page 14 PC2YR'!BD38:BG38,"x")&gt;0,COUNTIF('Page 14 PC2YR'!BD38:BG38,"X")&gt;0),'Page 14 PC2YR'!DL38," ")</f>
        <v xml:space="preserve"> </v>
      </c>
      <c r="BM27" s="503"/>
      <c r="BN27" s="503"/>
      <c r="BO27" s="504"/>
      <c r="BP27" s="478"/>
      <c r="BU27" s="26" t="str">
        <f t="shared" si="0"/>
        <v/>
      </c>
      <c r="BV27" s="26" t="str">
        <f t="shared" si="0"/>
        <v/>
      </c>
      <c r="BW27" s="26" t="str">
        <f t="shared" si="0"/>
        <v/>
      </c>
      <c r="BX27" s="26" t="str">
        <f t="shared" si="0"/>
        <v/>
      </c>
      <c r="BY27" s="26" t="str">
        <f t="shared" si="0"/>
        <v/>
      </c>
      <c r="BZ27" s="26" t="str">
        <f t="shared" si="0"/>
        <v/>
      </c>
      <c r="CA27" s="26" t="str">
        <f t="shared" si="0"/>
        <v/>
      </c>
      <c r="CB27" s="26" t="str">
        <f t="shared" si="0"/>
        <v/>
      </c>
      <c r="CC27" s="26" t="str">
        <f t="shared" si="0"/>
        <v/>
      </c>
      <c r="CD27" s="26" t="str">
        <f t="shared" si="0"/>
        <v/>
      </c>
      <c r="CE27" s="26" t="str">
        <f t="shared" si="0"/>
        <v/>
      </c>
      <c r="CF27" s="26" t="str">
        <f t="shared" si="0"/>
        <v/>
      </c>
      <c r="CG27" s="26" t="str">
        <f t="shared" si="0"/>
        <v/>
      </c>
      <c r="CH27" s="26" t="str">
        <f t="shared" si="0"/>
        <v/>
      </c>
      <c r="CI27" s="26" t="str">
        <f t="shared" si="0"/>
        <v/>
      </c>
      <c r="CJ27" s="26" t="str">
        <f t="shared" si="0"/>
        <v/>
      </c>
      <c r="CK27" s="26" t="str">
        <f t="shared" si="7"/>
        <v/>
      </c>
      <c r="CL27" s="26" t="str">
        <f t="shared" si="7"/>
        <v/>
      </c>
      <c r="CM27" s="26" t="str">
        <f t="shared" si="7"/>
        <v/>
      </c>
      <c r="CN27" s="26" t="str">
        <f t="shared" si="7"/>
        <v/>
      </c>
      <c r="CO27" s="26" t="str">
        <f t="shared" si="7"/>
        <v/>
      </c>
      <c r="CP27" s="26" t="str">
        <f t="shared" si="7"/>
        <v/>
      </c>
      <c r="CQ27" s="26" t="str">
        <f t="shared" si="7"/>
        <v/>
      </c>
      <c r="CR27" s="26" t="str">
        <f t="shared" si="7"/>
        <v/>
      </c>
      <c r="CS27" s="26" t="str">
        <f t="shared" si="7"/>
        <v/>
      </c>
      <c r="CT27" s="26" t="str">
        <f t="shared" si="7"/>
        <v/>
      </c>
      <c r="CU27" s="26" t="str">
        <f t="shared" si="7"/>
        <v/>
      </c>
      <c r="CV27" s="26" t="str">
        <f t="shared" si="7"/>
        <v/>
      </c>
      <c r="CW27" s="26" t="str">
        <f t="shared" si="7"/>
        <v/>
      </c>
      <c r="CX27" s="26" t="str">
        <f t="shared" si="7"/>
        <v/>
      </c>
      <c r="CY27" s="26" t="str">
        <f t="shared" si="7"/>
        <v/>
      </c>
      <c r="CZ27" s="26" t="str">
        <f t="shared" si="7"/>
        <v/>
      </c>
      <c r="DA27" s="26" t="str">
        <f t="shared" si="6"/>
        <v/>
      </c>
      <c r="DB27" s="26" t="str">
        <f t="shared" si="6"/>
        <v/>
      </c>
      <c r="DC27" s="26" t="str">
        <f t="shared" si="6"/>
        <v/>
      </c>
      <c r="DD27" s="26" t="str">
        <f t="shared" si="6"/>
        <v/>
      </c>
      <c r="DE27" s="26" t="str">
        <f t="shared" si="6"/>
        <v/>
      </c>
      <c r="DF27" s="26" t="str">
        <f t="shared" si="6"/>
        <v/>
      </c>
      <c r="DG27" s="26" t="str">
        <f t="shared" si="6"/>
        <v/>
      </c>
      <c r="DH27" s="26" t="str">
        <f t="shared" si="6"/>
        <v/>
      </c>
      <c r="DI27" s="26" t="str">
        <f t="shared" si="6"/>
        <v/>
      </c>
      <c r="DJ27" s="26" t="str">
        <f t="shared" si="6"/>
        <v/>
      </c>
      <c r="DK27" s="26" t="str">
        <f t="shared" si="6"/>
        <v/>
      </c>
      <c r="DL27" s="26" t="str">
        <f t="shared" si="6"/>
        <v/>
      </c>
      <c r="DM27" s="26" t="str">
        <f t="shared" si="6"/>
        <v/>
      </c>
      <c r="DN27" s="26" t="str">
        <f t="shared" si="6"/>
        <v/>
      </c>
      <c r="DO27" s="26" t="str">
        <f t="shared" si="6"/>
        <v/>
      </c>
      <c r="DP27" s="26" t="str">
        <f t="shared" si="6"/>
        <v/>
      </c>
      <c r="DQ27" s="26">
        <f t="shared" si="3"/>
        <v>0</v>
      </c>
    </row>
    <row r="28" spans="1:122" ht="14.6" x14ac:dyDescent="0.4">
      <c r="A28" s="451" t="s">
        <v>683</v>
      </c>
      <c r="B28" s="452"/>
      <c r="C28" s="452"/>
      <c r="D28" s="452"/>
      <c r="E28" s="453"/>
      <c r="F28" s="25" t="str">
        <f>IF(ISBLANK('Page 14 PC2YR'!F39)," ",'Page 15 PC2YR'!T28)</f>
        <v xml:space="preserve"> </v>
      </c>
      <c r="G28" s="25" t="str">
        <f>IF(ISBLANK('Page 14 PC2YR'!F39)," ",'Page 15 PC2YR'!X28)</f>
        <v xml:space="preserve"> </v>
      </c>
      <c r="H28" s="25" t="str">
        <f>IF(ISBLANK('Page 14 PC2YR'!F39)," ",'Page 15 PC2YR'!AB28)</f>
        <v xml:space="preserve"> </v>
      </c>
      <c r="I28" s="25" t="str">
        <f>IF(ISBLANK('Page 14 PC2YR'!F39)," ",'Page 15 PC2YR'!AF28)</f>
        <v xml:space="preserve"> </v>
      </c>
      <c r="J28" s="25" t="str">
        <f>IF(ISBLANK('Page 14 PC2YR'!F39)," ",'Page 15 PC2YR'!AJ28)</f>
        <v xml:space="preserve"> </v>
      </c>
      <c r="K28" s="25" t="str">
        <f>IF(ISBLANK('Page 14 PC2YR'!F39)," ",'Page 15 PC2YR'!AN28)</f>
        <v xml:space="preserve"> </v>
      </c>
      <c r="L28" s="25">
        <f>IF(ISBLANK('Page 14 PC2YR'!F39)," ",'Page 15 PC2YR'!AR28)</f>
        <v>0.2</v>
      </c>
      <c r="M28" s="25" t="str">
        <f>IF(ISBLANK('Page 14 PC2YR'!F39)," ",'Page 15 PC2YR'!AV28)</f>
        <v xml:space="preserve"> </v>
      </c>
      <c r="N28" s="25" t="str">
        <f>IF(ISBLANK('Page 14 PC2YR'!F39)," ",'Page 15 PC2YR'!AZ28)</f>
        <v xml:space="preserve"> </v>
      </c>
      <c r="O28" s="25" t="str">
        <f>IF(ISBLANK('Page 14 PC2YR'!F39)," ",'Page 15 PC2YR'!BD28)</f>
        <v xml:space="preserve"> </v>
      </c>
      <c r="P28" s="25" t="str">
        <f>IF(ISBLANK('Page 14 PC2YR'!F39)," ",'Page 15 PC2YR'!BH28)</f>
        <v xml:space="preserve"> </v>
      </c>
      <c r="Q28" s="25" t="str">
        <f>IF(ISBLANK('Page 14 PC2YR'!F393)," ",'Page 15 PC2YR'!BL28)</f>
        <v xml:space="preserve"> </v>
      </c>
      <c r="R28" s="214"/>
      <c r="S28" s="34"/>
      <c r="T28" s="500" t="str">
        <f>IF(OR(COUNTIF('Page 14 PC2YR'!L39:O39,"x")&gt;0,COUNTIF('Page 14 PC2YR'!L39:O39,"X")&gt;0),'Page 14 PC2YR'!DL39," ")</f>
        <v xml:space="preserve"> </v>
      </c>
      <c r="U28" s="501"/>
      <c r="V28" s="501"/>
      <c r="W28" s="502"/>
      <c r="X28" s="500" t="str">
        <f>IF(OR(COUNTIF('Page 14 PC2YR'!P39:S39,"x")&gt;0,COUNTIF('Page 14 PC2YR'!P39:S39,"X")&gt;0),'Page 14 PC2YR'!DL39," ")</f>
        <v xml:space="preserve"> </v>
      </c>
      <c r="Y28" s="503"/>
      <c r="Z28" s="503"/>
      <c r="AA28" s="504"/>
      <c r="AB28" s="500" t="str">
        <f>IF(OR(COUNTIF('Page 14 PC2YR'!T39:W39,"x")&gt;0,COUNTIF('Page 14 PC2YR'!T39:W39,"X")&gt;0),'Page 14 PC2YR'!DL39," ")</f>
        <v xml:space="preserve"> </v>
      </c>
      <c r="AC28" s="503"/>
      <c r="AD28" s="503"/>
      <c r="AE28" s="504"/>
      <c r="AF28" s="500" t="str">
        <f>IF(OR(COUNTIF('Page 14 PC2YR'!X39:AA39,"x")&gt;0,COUNTIF('Page 14 PC2YR'!X39:AA39,"X")&gt;0),'Page 14 PC2YR'!DL39," ")</f>
        <v xml:space="preserve"> </v>
      </c>
      <c r="AG28" s="503"/>
      <c r="AH28" s="503"/>
      <c r="AI28" s="504"/>
      <c r="AJ28" s="500" t="str">
        <f>IF(OR(COUNTIF('Page 14 PC2YR'!AB39:AE39,"x")&gt;0,COUNTIF('Page 14 PC2YR'!AB39:AE39,"X")&gt;0),'Page 14 PC2YR'!DL39," ")</f>
        <v xml:space="preserve"> </v>
      </c>
      <c r="AK28" s="503"/>
      <c r="AL28" s="503"/>
      <c r="AM28" s="504"/>
      <c r="AN28" s="500" t="str">
        <f>IF(OR(COUNTIF('Page 14 PC2YR'!AF39:AI39,"x")&gt;0,COUNTIF('Page 14 PC2YR'!AF39:AI39,"X")&gt;0),'Page 14 PC2YR'!DL39," ")</f>
        <v xml:space="preserve"> </v>
      </c>
      <c r="AO28" s="503"/>
      <c r="AP28" s="503"/>
      <c r="AQ28" s="504"/>
      <c r="AR28" s="500">
        <f>IF(OR(COUNTIF('Page 14 PC2YR'!AJ39:AM39,"x")&gt;0,COUNTIF('Page 14 PC2YR'!AJ39:AM39,"X")&gt;0),'Page 14 PC2YR'!DL39," ")</f>
        <v>0.2</v>
      </c>
      <c r="AS28" s="503"/>
      <c r="AT28" s="503"/>
      <c r="AU28" s="504"/>
      <c r="AV28" s="500" t="str">
        <f>IF(OR(COUNTIF('Page 14 PC2YR'!AN39:AQ39,"x")&gt;0,COUNTIF('Page 14 PC2YR'!AN39:AQ39,"X")&gt;0),'Page 14 PC2YR'!DL39," ")</f>
        <v xml:space="preserve"> </v>
      </c>
      <c r="AW28" s="503"/>
      <c r="AX28" s="503"/>
      <c r="AY28" s="504"/>
      <c r="AZ28" s="500" t="str">
        <f>IF(OR(COUNTIF('Page 14 PC2YR'!AR39:AU39,"x")&gt;0,COUNTIF('Page 14 PC2YR'!AR39:AU39,"X")&gt;0),'Page 14 PC2YR'!DL39," ")</f>
        <v xml:space="preserve"> </v>
      </c>
      <c r="BA28" s="503"/>
      <c r="BB28" s="503"/>
      <c r="BC28" s="504"/>
      <c r="BD28" s="500" t="str">
        <f>IF(OR(COUNTIF('Page 14 PC2YR'!AV39:AY39,"x")&gt;0,COUNTIF('Page 14 PC2YR'!AV39:AY39,"X")&gt;0),'Page 14 PC2YR'!DL39," ")</f>
        <v xml:space="preserve"> </v>
      </c>
      <c r="BE28" s="503"/>
      <c r="BF28" s="503"/>
      <c r="BG28" s="504"/>
      <c r="BH28" s="500" t="str">
        <f>IF(OR(COUNTIF('Page 14 PC2YR'!AZ39:BC39,"x")&gt;0,COUNTIF('Page 14 PC2YR'!AZ39:BC39,"X")&gt;0),'Page 14 PC2YR'!DL39," ")</f>
        <v xml:space="preserve"> </v>
      </c>
      <c r="BI28" s="503"/>
      <c r="BJ28" s="503"/>
      <c r="BK28" s="504"/>
      <c r="BL28" s="500" t="str">
        <f>IF(OR(COUNTIF('Page 14 PC2YR'!BD39:BG39,"x")&gt;0,COUNTIF('Page 14 PC2YR'!BD39:BG39,"X")&gt;0),'Page 14 PC2YR'!DL39," ")</f>
        <v xml:space="preserve"> </v>
      </c>
      <c r="BM28" s="503"/>
      <c r="BN28" s="503"/>
      <c r="BO28" s="504"/>
      <c r="BP28" s="478"/>
      <c r="BU28" s="26" t="str">
        <f t="shared" si="0"/>
        <v/>
      </c>
      <c r="BV28" s="26" t="str">
        <f t="shared" si="0"/>
        <v/>
      </c>
      <c r="BW28" s="26" t="str">
        <f t="shared" si="0"/>
        <v/>
      </c>
      <c r="BX28" s="26" t="str">
        <f t="shared" si="0"/>
        <v/>
      </c>
      <c r="BY28" s="26" t="str">
        <f t="shared" si="0"/>
        <v/>
      </c>
      <c r="BZ28" s="26" t="str">
        <f t="shared" si="0"/>
        <v/>
      </c>
      <c r="CA28" s="26" t="str">
        <f t="shared" si="0"/>
        <v/>
      </c>
      <c r="CB28" s="26" t="str">
        <f t="shared" si="0"/>
        <v/>
      </c>
      <c r="CC28" s="26" t="str">
        <f t="shared" si="0"/>
        <v/>
      </c>
      <c r="CD28" s="26" t="str">
        <f t="shared" si="0"/>
        <v/>
      </c>
      <c r="CE28" s="26" t="str">
        <f t="shared" si="0"/>
        <v/>
      </c>
      <c r="CF28" s="26" t="str">
        <f t="shared" si="0"/>
        <v/>
      </c>
      <c r="CG28" s="26" t="str">
        <f t="shared" si="0"/>
        <v/>
      </c>
      <c r="CH28" s="26" t="str">
        <f t="shared" si="0"/>
        <v/>
      </c>
      <c r="CI28" s="26" t="str">
        <f t="shared" ref="BU28:CJ34" si="8">IF(OR(AH28="x",AH28= "X"),0.85,"")</f>
        <v/>
      </c>
      <c r="CJ28" s="26" t="str">
        <f t="shared" si="8"/>
        <v/>
      </c>
      <c r="CK28" s="26" t="str">
        <f t="shared" si="7"/>
        <v/>
      </c>
      <c r="CL28" s="26" t="str">
        <f t="shared" si="7"/>
        <v/>
      </c>
      <c r="CM28" s="26" t="str">
        <f t="shared" si="7"/>
        <v/>
      </c>
      <c r="CN28" s="26" t="str">
        <f t="shared" si="7"/>
        <v/>
      </c>
      <c r="CO28" s="26" t="str">
        <f t="shared" si="7"/>
        <v/>
      </c>
      <c r="CP28" s="26" t="str">
        <f t="shared" si="7"/>
        <v/>
      </c>
      <c r="CQ28" s="26" t="str">
        <f t="shared" si="7"/>
        <v/>
      </c>
      <c r="CR28" s="26" t="str">
        <f t="shared" si="7"/>
        <v/>
      </c>
      <c r="CS28" s="26" t="str">
        <f t="shared" si="7"/>
        <v/>
      </c>
      <c r="CT28" s="26" t="str">
        <f t="shared" si="7"/>
        <v/>
      </c>
      <c r="CU28" s="26" t="str">
        <f t="shared" si="7"/>
        <v/>
      </c>
      <c r="CV28" s="26" t="str">
        <f t="shared" si="7"/>
        <v/>
      </c>
      <c r="CW28" s="26" t="str">
        <f t="shared" si="7"/>
        <v/>
      </c>
      <c r="CX28" s="26" t="str">
        <f t="shared" si="7"/>
        <v/>
      </c>
      <c r="CY28" s="26" t="str">
        <f t="shared" si="7"/>
        <v/>
      </c>
      <c r="CZ28" s="26" t="str">
        <f t="shared" si="7"/>
        <v/>
      </c>
      <c r="DA28" s="26" t="str">
        <f t="shared" si="6"/>
        <v/>
      </c>
      <c r="DB28" s="26" t="str">
        <f t="shared" si="6"/>
        <v/>
      </c>
      <c r="DC28" s="26" t="str">
        <f t="shared" si="6"/>
        <v/>
      </c>
      <c r="DD28" s="26" t="str">
        <f t="shared" si="6"/>
        <v/>
      </c>
      <c r="DE28" s="26" t="str">
        <f t="shared" si="6"/>
        <v/>
      </c>
      <c r="DF28" s="26" t="str">
        <f t="shared" si="6"/>
        <v/>
      </c>
      <c r="DG28" s="26" t="str">
        <f t="shared" si="6"/>
        <v/>
      </c>
      <c r="DH28" s="26" t="str">
        <f t="shared" si="6"/>
        <v/>
      </c>
      <c r="DI28" s="26" t="str">
        <f t="shared" si="6"/>
        <v/>
      </c>
      <c r="DJ28" s="26" t="str">
        <f t="shared" si="6"/>
        <v/>
      </c>
      <c r="DK28" s="26" t="str">
        <f t="shared" si="6"/>
        <v/>
      </c>
      <c r="DL28" s="26" t="str">
        <f t="shared" si="6"/>
        <v/>
      </c>
      <c r="DM28" s="26" t="str">
        <f t="shared" si="6"/>
        <v/>
      </c>
      <c r="DN28" s="26" t="str">
        <f t="shared" si="6"/>
        <v/>
      </c>
      <c r="DO28" s="26" t="str">
        <f t="shared" si="6"/>
        <v/>
      </c>
      <c r="DP28" s="26" t="str">
        <f t="shared" si="6"/>
        <v/>
      </c>
      <c r="DQ28" s="26">
        <f t="shared" si="3"/>
        <v>0</v>
      </c>
    </row>
    <row r="29" spans="1:122" ht="14.6" x14ac:dyDescent="0.4">
      <c r="A29" s="451" t="str">
        <f>IF(ISBLANK('Page 14 PC2YR'!A41)," ",('Page 14 PC2YR'!A41))</f>
        <v>PP After Books Close</v>
      </c>
      <c r="B29" s="452"/>
      <c r="C29" s="452"/>
      <c r="D29" s="452"/>
      <c r="E29" s="453"/>
      <c r="F29" s="25" t="str">
        <f>IF(ISBLANK('Page 14 PC2YR'!F41)," ",'Page 15 PC2YR'!T29)</f>
        <v xml:space="preserve"> </v>
      </c>
      <c r="G29" s="25" t="str">
        <f>IF(ISBLANK('Page 14 PC2YR'!F41)," ",'Page 15 PC2YR'!X29)</f>
        <v xml:space="preserve"> </v>
      </c>
      <c r="H29" s="25" t="str">
        <f>IF(ISBLANK('Page 14 PC2YR'!F41)," ",'Page 15 PC2YR'!AB29)</f>
        <v xml:space="preserve"> </v>
      </c>
      <c r="I29" s="25" t="str">
        <f>IF(ISBLANK('Page 14 PC2YR'!F41)," ",'Page 15 PC2YR'!AF29)</f>
        <v xml:space="preserve"> </v>
      </c>
      <c r="J29" s="25" t="str">
        <f>IF(ISBLANK('Page 14 PC2YR'!F41)," ",'Page 15 PC2YR'!AJ29)</f>
        <v xml:space="preserve"> </v>
      </c>
      <c r="K29" s="25" t="str">
        <f>IF(ISBLANK('Page 14 PC2YR'!F41)," ",'Page 15 PC2YR'!AN29)</f>
        <v xml:space="preserve"> </v>
      </c>
      <c r="L29" s="25" t="str">
        <f>IF(ISBLANK('Page 14 PC2YR'!F41)," ",'Page 15 PC2YR'!AR29)</f>
        <v xml:space="preserve"> </v>
      </c>
      <c r="M29" s="25">
        <f>IF(ISBLANK('Page 14 PC2YR'!F41)," ",'Page 15 PC2YR'!AV29)</f>
        <v>0.6</v>
      </c>
      <c r="N29" s="25">
        <f>IF(ISBLANK('Page 14 PC2YR'!F41)," ",'Page 15 PC2YR'!AZ29)</f>
        <v>0.6</v>
      </c>
      <c r="O29" s="25">
        <f>IF(ISBLANK('Page 14 PC2YR'!F41)," ",'Page 15 PC2YR'!BD29)</f>
        <v>0.6</v>
      </c>
      <c r="P29" s="25">
        <f>IF(ISBLANK('Page 14 PC2YR'!F41)," ",'Page 15 PC2YR'!BH29)</f>
        <v>0.6</v>
      </c>
      <c r="Q29" s="25">
        <f>IF(ISBLANK('Page 14 PC2YR'!F41)," ",'Page 15 PC2YR'!BL29)</f>
        <v>0.6</v>
      </c>
      <c r="R29" s="214"/>
      <c r="S29" s="34"/>
      <c r="T29" s="500" t="str">
        <f>IF(OR(COUNTIF('Page 14 PC2YR'!L41:O41,"x")&gt;0,COUNTIF('Page 14 PC2YR'!L41:O41,"X")&gt;0),'Page 14 PC2YR'!DL41," ")</f>
        <v xml:space="preserve"> </v>
      </c>
      <c r="U29" s="501"/>
      <c r="V29" s="501"/>
      <c r="W29" s="502"/>
      <c r="X29" s="500" t="str">
        <f>IF(OR(COUNTIF('Page 14 PC2YR'!P41:S41,"x")&gt;0,COUNTIF('Page 14 PC2YR'!P41:S41,"X")&gt;0),'Page 14 PC2YR'!DL41," ")</f>
        <v xml:space="preserve"> </v>
      </c>
      <c r="Y29" s="503"/>
      <c r="Z29" s="503"/>
      <c r="AA29" s="504"/>
      <c r="AB29" s="500" t="str">
        <f>IF(OR(COUNTIF('Page 14 PC2YR'!T41:W41,"x")&gt;0,COUNTIF('Page 14 PC2YR'!T41:W41,"X")&gt;0),'Page 14 PC2YR'!DL41," ")</f>
        <v xml:space="preserve"> </v>
      </c>
      <c r="AC29" s="503"/>
      <c r="AD29" s="503"/>
      <c r="AE29" s="504"/>
      <c r="AF29" s="500" t="str">
        <f>IF(OR(COUNTIF('Page 14 PC2YR'!X41:AA41,"x")&gt;0,COUNTIF('Page 14 PC2YR'!X41:AA41,"X")&gt;0),'Page 14 PC2YR'!DL41," ")</f>
        <v xml:space="preserve"> </v>
      </c>
      <c r="AG29" s="503"/>
      <c r="AH29" s="503"/>
      <c r="AI29" s="504"/>
      <c r="AJ29" s="500" t="str">
        <f>IF(OR(COUNTIF('Page 14 PC2YR'!AB41:AE41,"x")&gt;0,COUNTIF('Page 14 PC2YR'!AB41:AE41,"X")&gt;0),'Page 14 PC2YR'!DL41," ")</f>
        <v xml:space="preserve"> </v>
      </c>
      <c r="AK29" s="503"/>
      <c r="AL29" s="503"/>
      <c r="AM29" s="504"/>
      <c r="AN29" s="500" t="str">
        <f>IF(OR(COUNTIF('Page 14 PC2YR'!AF41:AI41,"x")&gt;0,COUNTIF('Page 14 PC2YR'!AF41:AI41,"X")&gt;0),'Page 14 PC2YR'!DL41," ")</f>
        <v xml:space="preserve"> </v>
      </c>
      <c r="AO29" s="503"/>
      <c r="AP29" s="503"/>
      <c r="AQ29" s="504"/>
      <c r="AR29" s="500" t="str">
        <f>IF(OR(COUNTIF('Page 14 PC2YR'!AJ41:AM41,"x")&gt;0,COUNTIF('Page 14 PC2YR'!AJ41:AM41,"X")&gt;0),'Page 14 PC2YR'!DL41," ")</f>
        <v xml:space="preserve"> </v>
      </c>
      <c r="AS29" s="503"/>
      <c r="AT29" s="503"/>
      <c r="AU29" s="504"/>
      <c r="AV29" s="500">
        <f>IF(OR(COUNTIF('Page 14 PC2YR'!AN41:AQ41,"x")&gt;0,COUNTIF('Page 14 PC2YR'!AN41:AQ41,"X")&gt;0),'Page 14 PC2YR'!DL41," ")</f>
        <v>0.6</v>
      </c>
      <c r="AW29" s="503"/>
      <c r="AX29" s="503"/>
      <c r="AY29" s="504"/>
      <c r="AZ29" s="500">
        <f>IF(OR(COUNTIF('Page 14 PC2YR'!AR41:AU41,"x")&gt;0,COUNTIF('Page 14 PC2YR'!AR41:AU41,"X")&gt;0),'Page 14 PC2YR'!DL41," ")</f>
        <v>0.6</v>
      </c>
      <c r="BA29" s="503"/>
      <c r="BB29" s="503"/>
      <c r="BC29" s="504"/>
      <c r="BD29" s="500">
        <f>IF(OR(COUNTIF('Page 14 PC2YR'!AV41:AY41,"x")&gt;0,COUNTIF('Page 14 PC2YR'!AV41:AY41,"X")&gt;0),'Page 14 PC2YR'!DL41," ")</f>
        <v>0.6</v>
      </c>
      <c r="BE29" s="503"/>
      <c r="BF29" s="503"/>
      <c r="BG29" s="504"/>
      <c r="BH29" s="500">
        <f>IF(OR(COUNTIF('Page 14 PC2YR'!AZ41:BC41,"x")&gt;0,COUNTIF('Page 14 PC2YR'!AZ41:BC41,"X")&gt;0),'Page 14 PC2YR'!DL41," ")</f>
        <v>0.6</v>
      </c>
      <c r="BI29" s="503"/>
      <c r="BJ29" s="503"/>
      <c r="BK29" s="504"/>
      <c r="BL29" s="500">
        <f>IF(OR(COUNTIF('Page 14 PC2YR'!BD41:BG41,"x")&gt;0,COUNTIF('Page 14 PC2YR'!BD41:BG41,"X")&gt;0),'Page 14 PC2YR'!DL41," ")</f>
        <v>0.6</v>
      </c>
      <c r="BM29" s="503"/>
      <c r="BN29" s="503"/>
      <c r="BO29" s="504"/>
      <c r="BP29" s="478"/>
      <c r="BU29" s="26" t="str">
        <f t="shared" si="8"/>
        <v/>
      </c>
      <c r="BV29" s="26" t="str">
        <f t="shared" si="8"/>
        <v/>
      </c>
      <c r="BW29" s="26" t="str">
        <f t="shared" si="8"/>
        <v/>
      </c>
      <c r="BX29" s="26" t="str">
        <f t="shared" si="8"/>
        <v/>
      </c>
      <c r="BY29" s="26" t="str">
        <f t="shared" si="8"/>
        <v/>
      </c>
      <c r="BZ29" s="26" t="str">
        <f t="shared" si="8"/>
        <v/>
      </c>
      <c r="CA29" s="26" t="str">
        <f t="shared" si="8"/>
        <v/>
      </c>
      <c r="CB29" s="26" t="str">
        <f t="shared" si="8"/>
        <v/>
      </c>
      <c r="CC29" s="26" t="str">
        <f t="shared" si="8"/>
        <v/>
      </c>
      <c r="CD29" s="26" t="str">
        <f t="shared" si="8"/>
        <v/>
      </c>
      <c r="CE29" s="26" t="str">
        <f t="shared" si="8"/>
        <v/>
      </c>
      <c r="CF29" s="26" t="str">
        <f t="shared" si="8"/>
        <v/>
      </c>
      <c r="CG29" s="26" t="str">
        <f t="shared" si="8"/>
        <v/>
      </c>
      <c r="CH29" s="26" t="str">
        <f t="shared" si="8"/>
        <v/>
      </c>
      <c r="CI29" s="26" t="str">
        <f t="shared" si="8"/>
        <v/>
      </c>
      <c r="CJ29" s="26" t="str">
        <f t="shared" si="8"/>
        <v/>
      </c>
      <c r="CK29" s="26" t="str">
        <f t="shared" si="7"/>
        <v/>
      </c>
      <c r="CL29" s="26" t="str">
        <f t="shared" si="7"/>
        <v/>
      </c>
      <c r="CM29" s="26" t="str">
        <f t="shared" si="7"/>
        <v/>
      </c>
      <c r="CN29" s="26" t="str">
        <f t="shared" si="7"/>
        <v/>
      </c>
      <c r="CO29" s="26" t="str">
        <f t="shared" si="7"/>
        <v/>
      </c>
      <c r="CP29" s="26" t="str">
        <f t="shared" si="7"/>
        <v/>
      </c>
      <c r="CQ29" s="26" t="str">
        <f t="shared" si="7"/>
        <v/>
      </c>
      <c r="CR29" s="26" t="str">
        <f t="shared" si="7"/>
        <v/>
      </c>
      <c r="CS29" s="26" t="str">
        <f t="shared" si="7"/>
        <v/>
      </c>
      <c r="CT29" s="26" t="str">
        <f t="shared" si="7"/>
        <v/>
      </c>
      <c r="CU29" s="26" t="str">
        <f t="shared" si="7"/>
        <v/>
      </c>
      <c r="CV29" s="26" t="str">
        <f t="shared" si="7"/>
        <v/>
      </c>
      <c r="CW29" s="26" t="str">
        <f t="shared" si="7"/>
        <v/>
      </c>
      <c r="CX29" s="26" t="str">
        <f t="shared" si="7"/>
        <v/>
      </c>
      <c r="CY29" s="26" t="str">
        <f t="shared" si="7"/>
        <v/>
      </c>
      <c r="CZ29" s="26" t="str">
        <f t="shared" si="7"/>
        <v/>
      </c>
      <c r="DA29" s="26" t="str">
        <f t="shared" si="6"/>
        <v/>
      </c>
      <c r="DB29" s="26" t="str">
        <f t="shared" si="6"/>
        <v/>
      </c>
      <c r="DC29" s="26" t="str">
        <f t="shared" si="6"/>
        <v/>
      </c>
      <c r="DD29" s="26" t="str">
        <f t="shared" si="6"/>
        <v/>
      </c>
      <c r="DE29" s="26" t="str">
        <f t="shared" si="6"/>
        <v/>
      </c>
      <c r="DF29" s="26" t="str">
        <f t="shared" si="6"/>
        <v/>
      </c>
      <c r="DG29" s="26" t="str">
        <f t="shared" si="6"/>
        <v/>
      </c>
      <c r="DH29" s="26" t="str">
        <f t="shared" si="6"/>
        <v/>
      </c>
      <c r="DI29" s="26" t="str">
        <f t="shared" si="6"/>
        <v/>
      </c>
      <c r="DJ29" s="26" t="str">
        <f t="shared" si="6"/>
        <v/>
      </c>
      <c r="DK29" s="26" t="str">
        <f t="shared" si="6"/>
        <v/>
      </c>
      <c r="DL29" s="26" t="str">
        <f t="shared" si="6"/>
        <v/>
      </c>
      <c r="DM29" s="26" t="str">
        <f t="shared" si="6"/>
        <v/>
      </c>
      <c r="DN29" s="26" t="str">
        <f t="shared" si="6"/>
        <v/>
      </c>
      <c r="DO29" s="26" t="str">
        <f t="shared" si="6"/>
        <v/>
      </c>
      <c r="DP29" s="26" t="str">
        <f t="shared" si="6"/>
        <v/>
      </c>
      <c r="DQ29" s="26">
        <f t="shared" si="3"/>
        <v>0</v>
      </c>
      <c r="DR29" s="26" t="str">
        <f t="shared" ref="DR29:DR34" si="9">IF(OR(BQ29="x",BQ29= "X"),0.85,"")</f>
        <v/>
      </c>
    </row>
    <row r="30" spans="1:122" ht="14.6" x14ac:dyDescent="0.4">
      <c r="A30" s="451" t="str">
        <f>IF(ISBLANK('Page 14 PC2YR'!A42)," ",('Page 14 PC2YR'!A42))</f>
        <v xml:space="preserve"> </v>
      </c>
      <c r="B30" s="452"/>
      <c r="C30" s="452"/>
      <c r="D30" s="452"/>
      <c r="E30" s="453"/>
      <c r="F30" s="25" t="str">
        <f>IF(ISBLANK('Page 14 PC2YR'!F42)," ",'Page 15 PC2YR'!T30)</f>
        <v xml:space="preserve"> </v>
      </c>
      <c r="G30" s="25" t="str">
        <f>IF(ISBLANK('Page 14 PC2YR'!F42)," ",'Page 15 PC2YR'!X30)</f>
        <v xml:space="preserve"> </v>
      </c>
      <c r="H30" s="25" t="str">
        <f>IF(ISBLANK('Page 14 PC2YR'!F42)," ",'Page 15 PC2YR'!AB30)</f>
        <v xml:space="preserve"> </v>
      </c>
      <c r="I30" s="25" t="str">
        <f>IF(ISBLANK('Page 14 PC2YR'!F42)," ",'Page 15 PC2YR'!AF30)</f>
        <v xml:space="preserve"> </v>
      </c>
      <c r="J30" s="25" t="str">
        <f>IF(ISBLANK('Page 14 PC2YR'!F42)," ",'Page 15 PC2YR'!AJ30)</f>
        <v xml:space="preserve"> </v>
      </c>
      <c r="K30" s="25" t="str">
        <f>IF(ISBLANK('Page 14 PC2YR'!F42)," ",'Page 15 PC2YR'!AN30)</f>
        <v xml:space="preserve"> </v>
      </c>
      <c r="L30" s="25" t="str">
        <f>IF(ISBLANK('Page 14 PC2YR'!F42)," ",'Page 15 PC2YR'!AR30)</f>
        <v xml:space="preserve"> </v>
      </c>
      <c r="M30" s="25" t="str">
        <f>IF(ISBLANK('Page 14 PC2YR'!F42)," ",'Page 15 PC2YR'!AV30)</f>
        <v xml:space="preserve"> </v>
      </c>
      <c r="N30" s="25" t="str">
        <f>IF(ISBLANK('Page 14 PC2YR'!F42)," ",'Page 15 PC2YR'!AZ30)</f>
        <v xml:space="preserve"> </v>
      </c>
      <c r="O30" s="25" t="str">
        <f>IF(ISBLANK('Page 14 PC2YR'!F42)," ",'Page 15 PC2YR'!BD30)</f>
        <v xml:space="preserve"> </v>
      </c>
      <c r="P30" s="25" t="str">
        <f>IF(ISBLANK('Page 14 PC2YR'!F42)," ",'Page 15 PC2YR'!BH30)</f>
        <v xml:space="preserve"> </v>
      </c>
      <c r="Q30" s="25" t="str">
        <f>IF(ISBLANK('Page 14 PC2YR'!F42)," ",'Page 15 PC2YR'!BL30)</f>
        <v xml:space="preserve"> </v>
      </c>
      <c r="R30" s="214"/>
      <c r="S30" s="34"/>
      <c r="T30" s="500" t="str">
        <f>IF(OR(COUNTIF('Page 14 PC2YR'!L42:O42,"x")&gt;0,COUNTIF('Page 14 PC2YR'!L42:O42,"X")&gt;0),'Page 14 PC2YR'!DL42," ")</f>
        <v xml:space="preserve"> </v>
      </c>
      <c r="U30" s="501"/>
      <c r="V30" s="501"/>
      <c r="W30" s="502"/>
      <c r="X30" s="500" t="str">
        <f>IF(OR(COUNTIF('Page 14 PC2YR'!P42:S42,"x")&gt;0,COUNTIF('Page 14 PC2YR'!P42:S42,"X")&gt;0),'Page 14 PC2YR'!DL42," ")</f>
        <v xml:space="preserve"> </v>
      </c>
      <c r="Y30" s="503"/>
      <c r="Z30" s="503"/>
      <c r="AA30" s="504"/>
      <c r="AB30" s="500" t="str">
        <f>IF(OR(COUNTIF('Page 14 PC2YR'!T42:W42,"x")&gt;0,COUNTIF('Page 14 PC2YR'!T42:W42,"X")&gt;0),'Page 14 PC2YR'!DL42," ")</f>
        <v xml:space="preserve"> </v>
      </c>
      <c r="AC30" s="503"/>
      <c r="AD30" s="503"/>
      <c r="AE30" s="504"/>
      <c r="AF30" s="500" t="str">
        <f>IF(OR(COUNTIF('Page 14 PC2YR'!X42:AA42,"x")&gt;0,COUNTIF('Page 14 PC2YR'!X42:AA42,"X")&gt;0),'Page 14 PC2YR'!DL42," ")</f>
        <v xml:space="preserve"> </v>
      </c>
      <c r="AG30" s="503"/>
      <c r="AH30" s="503"/>
      <c r="AI30" s="504"/>
      <c r="AJ30" s="500" t="str">
        <f>IF(OR(COUNTIF('Page 14 PC2YR'!AB42:AE42,"x")&gt;0,COUNTIF('Page 14 PC2YR'!AB42:AE42,"X")&gt;0),'Page 14 PC2YR'!DL42," ")</f>
        <v xml:space="preserve"> </v>
      </c>
      <c r="AK30" s="503"/>
      <c r="AL30" s="503"/>
      <c r="AM30" s="504"/>
      <c r="AN30" s="500" t="str">
        <f>IF(OR(COUNTIF('Page 14 PC2YR'!AF42:AI42,"x")&gt;0,COUNTIF('Page 14 PC2YR'!AF42:AI42,"X")&gt;0),'Page 14 PC2YR'!DL42," ")</f>
        <v xml:space="preserve"> </v>
      </c>
      <c r="AO30" s="503"/>
      <c r="AP30" s="503"/>
      <c r="AQ30" s="504"/>
      <c r="AR30" s="500" t="str">
        <f>IF(OR(COUNTIF('Page 14 PC2YR'!AJ42:AM42,"x")&gt;0,COUNTIF('Page 14 PC2YR'!AJ42:AM42,"X")&gt;0),'Page 14 PC2YR'!DL42," ")</f>
        <v xml:space="preserve"> </v>
      </c>
      <c r="AS30" s="503"/>
      <c r="AT30" s="503"/>
      <c r="AU30" s="504"/>
      <c r="AV30" s="500" t="str">
        <f>IF(OR(COUNTIF('Page 14 PC2YR'!AN42:AQ42,"x")&gt;0,COUNTIF('Page 14 PC2YR'!AN42:AQ42,"X")&gt;0),'Page 14 PC2YR'!DL42," ")</f>
        <v xml:space="preserve"> </v>
      </c>
      <c r="AW30" s="503"/>
      <c r="AX30" s="503"/>
      <c r="AY30" s="504"/>
      <c r="AZ30" s="500" t="str">
        <f>IF(OR(COUNTIF('Page 14 PC2YR'!AR42:AU42,"x")&gt;0,COUNTIF('Page 14 PC2YR'!AR42:AU42,"X")&gt;0),'Page 14 PC2YR'!DL42," ")</f>
        <v xml:space="preserve"> </v>
      </c>
      <c r="BA30" s="503"/>
      <c r="BB30" s="503"/>
      <c r="BC30" s="504"/>
      <c r="BD30" s="500" t="str">
        <f>IF(OR(COUNTIF('Page 14 PC2YR'!AV42:AY42,"x")&gt;0,COUNTIF('Page 14 PC2YR'!AV42:AY42,"X")&gt;0),'Page 14 PC2YR'!DL42," ")</f>
        <v xml:space="preserve"> </v>
      </c>
      <c r="BE30" s="503"/>
      <c r="BF30" s="503"/>
      <c r="BG30" s="504"/>
      <c r="BH30" s="500" t="str">
        <f>IF(OR(COUNTIF('Page 14 PC2YR'!AZ42:BC42,"x")&gt;0,COUNTIF('Page 14 PC2YR'!AZ42:BC42,"X")&gt;0),'Page 14 PC2YR'!DL42," ")</f>
        <v xml:space="preserve"> </v>
      </c>
      <c r="BI30" s="503"/>
      <c r="BJ30" s="503"/>
      <c r="BK30" s="504"/>
      <c r="BL30" s="500" t="str">
        <f>IF(OR(COUNTIF('Page 14 PC2YR'!BD42:BG42,"x")&gt;0,COUNTIF('Page 14 PC2YR'!BD42:BG42,"X")&gt;0),'Page 14 PC2YR'!DL42," ")</f>
        <v xml:space="preserve"> </v>
      </c>
      <c r="BM30" s="503"/>
      <c r="BN30" s="503"/>
      <c r="BO30" s="504"/>
      <c r="BP30" s="34"/>
      <c r="BU30" s="26" t="str">
        <f t="shared" si="8"/>
        <v/>
      </c>
      <c r="BV30" s="26" t="str">
        <f t="shared" si="8"/>
        <v/>
      </c>
      <c r="BW30" s="26" t="str">
        <f t="shared" si="8"/>
        <v/>
      </c>
      <c r="BX30" s="26" t="str">
        <f t="shared" si="8"/>
        <v/>
      </c>
      <c r="BY30" s="26" t="str">
        <f t="shared" si="8"/>
        <v/>
      </c>
      <c r="BZ30" s="26" t="str">
        <f t="shared" si="8"/>
        <v/>
      </c>
      <c r="CA30" s="26" t="str">
        <f t="shared" si="8"/>
        <v/>
      </c>
      <c r="CB30" s="26" t="str">
        <f t="shared" si="8"/>
        <v/>
      </c>
      <c r="CC30" s="26" t="str">
        <f t="shared" si="8"/>
        <v/>
      </c>
      <c r="CD30" s="26" t="str">
        <f t="shared" si="8"/>
        <v/>
      </c>
      <c r="CE30" s="26" t="str">
        <f t="shared" si="8"/>
        <v/>
      </c>
      <c r="CF30" s="26" t="str">
        <f t="shared" si="8"/>
        <v/>
      </c>
      <c r="CG30" s="26" t="str">
        <f t="shared" si="8"/>
        <v/>
      </c>
      <c r="CH30" s="26" t="str">
        <f t="shared" si="8"/>
        <v/>
      </c>
      <c r="CI30" s="26" t="str">
        <f t="shared" si="8"/>
        <v/>
      </c>
      <c r="CJ30" s="26" t="str">
        <f t="shared" si="8"/>
        <v/>
      </c>
      <c r="CK30" s="26" t="str">
        <f t="shared" si="7"/>
        <v/>
      </c>
      <c r="CL30" s="26" t="str">
        <f t="shared" si="7"/>
        <v/>
      </c>
      <c r="CM30" s="26" t="str">
        <f t="shared" si="7"/>
        <v/>
      </c>
      <c r="CN30" s="26" t="str">
        <f t="shared" si="7"/>
        <v/>
      </c>
      <c r="CO30" s="26" t="str">
        <f t="shared" si="7"/>
        <v/>
      </c>
      <c r="CP30" s="26" t="str">
        <f t="shared" si="7"/>
        <v/>
      </c>
      <c r="CQ30" s="26" t="str">
        <f t="shared" si="7"/>
        <v/>
      </c>
      <c r="CR30" s="26" t="str">
        <f t="shared" si="7"/>
        <v/>
      </c>
      <c r="CS30" s="26" t="str">
        <f t="shared" si="7"/>
        <v/>
      </c>
      <c r="CT30" s="26" t="str">
        <f t="shared" si="7"/>
        <v/>
      </c>
      <c r="CU30" s="26" t="str">
        <f t="shared" si="7"/>
        <v/>
      </c>
      <c r="CV30" s="26" t="str">
        <f t="shared" si="7"/>
        <v/>
      </c>
      <c r="CW30" s="26" t="str">
        <f t="shared" si="7"/>
        <v/>
      </c>
      <c r="CX30" s="26" t="str">
        <f t="shared" si="7"/>
        <v/>
      </c>
      <c r="CY30" s="26" t="str">
        <f t="shared" si="7"/>
        <v/>
      </c>
      <c r="CZ30" s="26" t="str">
        <f t="shared" si="7"/>
        <v/>
      </c>
      <c r="DA30" s="26" t="str">
        <f t="shared" si="6"/>
        <v/>
      </c>
      <c r="DB30" s="26" t="str">
        <f t="shared" si="6"/>
        <v/>
      </c>
      <c r="DC30" s="26" t="str">
        <f t="shared" si="6"/>
        <v/>
      </c>
      <c r="DD30" s="26" t="str">
        <f t="shared" si="6"/>
        <v/>
      </c>
      <c r="DE30" s="26" t="str">
        <f t="shared" si="6"/>
        <v/>
      </c>
      <c r="DF30" s="26" t="str">
        <f t="shared" si="6"/>
        <v/>
      </c>
      <c r="DG30" s="26" t="str">
        <f t="shared" si="6"/>
        <v/>
      </c>
      <c r="DH30" s="26" t="str">
        <f t="shared" si="6"/>
        <v/>
      </c>
      <c r="DI30" s="26" t="str">
        <f t="shared" si="6"/>
        <v/>
      </c>
      <c r="DJ30" s="26" t="str">
        <f t="shared" si="6"/>
        <v/>
      </c>
      <c r="DK30" s="26" t="str">
        <f t="shared" si="6"/>
        <v/>
      </c>
      <c r="DL30" s="26" t="str">
        <f t="shared" si="6"/>
        <v/>
      </c>
      <c r="DM30" s="26" t="str">
        <f t="shared" si="6"/>
        <v/>
      </c>
      <c r="DN30" s="26" t="str">
        <f t="shared" si="6"/>
        <v/>
      </c>
      <c r="DO30" s="26" t="str">
        <f t="shared" si="6"/>
        <v/>
      </c>
      <c r="DP30" s="26" t="str">
        <f t="shared" si="6"/>
        <v/>
      </c>
      <c r="DQ30" s="26">
        <f t="shared" si="3"/>
        <v>0</v>
      </c>
      <c r="DR30" s="26" t="str">
        <f t="shared" si="9"/>
        <v/>
      </c>
    </row>
    <row r="31" spans="1:122" ht="14.6" x14ac:dyDescent="0.4">
      <c r="A31" s="451" t="str">
        <f>IF(ISBLANK('Page 14 PC2YR'!A43)," ",('Page 14 PC2YR'!A43))</f>
        <v xml:space="preserve"> </v>
      </c>
      <c r="B31" s="452"/>
      <c r="C31" s="452"/>
      <c r="D31" s="452"/>
      <c r="E31" s="453"/>
      <c r="F31" s="25" t="str">
        <f>IF(ISBLANK('Page 14 PC2YR'!F43)," ",'Page 15 PC2YR'!T31)</f>
        <v xml:space="preserve"> </v>
      </c>
      <c r="G31" s="25" t="str">
        <f>IF(ISBLANK('Page 14 PC2YR'!F43)," ",'Page 15 PC2YR'!X31)</f>
        <v xml:space="preserve"> </v>
      </c>
      <c r="H31" s="25" t="str">
        <f>IF(ISBLANK('Page 14 PC2YR'!F43)," ",'Page 15 PC2YR'!AB31)</f>
        <v xml:space="preserve"> </v>
      </c>
      <c r="I31" s="25" t="str">
        <f>IF(ISBLANK('Page 14 PC2YR'!F43)," ",'Page 15 PC2YR'!AF31)</f>
        <v xml:space="preserve"> </v>
      </c>
      <c r="J31" s="25" t="str">
        <f>IF(ISBLANK('Page 14 PC2YR'!F43)," ",'Page 15 PC2YR'!AJ31)</f>
        <v xml:space="preserve"> </v>
      </c>
      <c r="K31" s="25" t="str">
        <f>IF(ISBLANK('Page 14 PC2YR'!F43)," ",'Page 15 PC2YR'!AN31)</f>
        <v xml:space="preserve"> </v>
      </c>
      <c r="L31" s="25" t="str">
        <f>IF(ISBLANK('Page 14 PC2YR'!F43)," ",'Page 15 PC2YR'!AR31)</f>
        <v xml:space="preserve"> </v>
      </c>
      <c r="M31" s="25" t="str">
        <f>IF(ISBLANK('Page 14 PC2YR'!F43)," ",'Page 15 PC2YR'!AV31)</f>
        <v xml:space="preserve"> </v>
      </c>
      <c r="N31" s="25" t="str">
        <f>IF(ISBLANK('Page 14 PC2YR'!F43)," ",'Page 15 PC2YR'!AZ31)</f>
        <v xml:space="preserve"> </v>
      </c>
      <c r="O31" s="25" t="str">
        <f>IF(ISBLANK('Page 14 PC2YR'!F43)," ",'Page 15 PC2YR'!BD31)</f>
        <v xml:space="preserve"> </v>
      </c>
      <c r="P31" s="25" t="str">
        <f>IF(ISBLANK('Page 14 PC2YR'!F43)," ",'Page 15 PC2YR'!BH31)</f>
        <v xml:space="preserve"> </v>
      </c>
      <c r="Q31" s="25" t="str">
        <f>IF(ISBLANK('Page 14 PC2YR'!F43)," ",'Page 15 PC2YR'!BL31)</f>
        <v xml:space="preserve"> </v>
      </c>
      <c r="R31" s="214"/>
      <c r="S31" s="34"/>
      <c r="T31" s="500" t="str">
        <f>IF(OR(COUNTIF('Page 14 PC2YR'!L43:O43,"x")&gt;0,COUNTIF('Page 14 PC2YR'!L43:O43,"X")&gt;0),'Page 14 PC2YR'!DL43," ")</f>
        <v xml:space="preserve"> </v>
      </c>
      <c r="U31" s="501"/>
      <c r="V31" s="501"/>
      <c r="W31" s="502"/>
      <c r="X31" s="500" t="str">
        <f>IF(OR(COUNTIF('Page 14 PC2YR'!P43:S43,"x")&gt;0,COUNTIF('Page 14 PC2YR'!P43:S43,"X")&gt;0),'Page 14 PC2YR'!DL43," ")</f>
        <v xml:space="preserve"> </v>
      </c>
      <c r="Y31" s="503"/>
      <c r="Z31" s="503"/>
      <c r="AA31" s="504"/>
      <c r="AB31" s="500" t="str">
        <f>IF(OR(COUNTIF('Page 14 PC2YR'!T43:W43,"x")&gt;0,COUNTIF('Page 14 PC2YR'!T43:W43,"X")&gt;0),'Page 14 PC2YR'!DL43," ")</f>
        <v xml:space="preserve"> </v>
      </c>
      <c r="AC31" s="503"/>
      <c r="AD31" s="503"/>
      <c r="AE31" s="504"/>
      <c r="AF31" s="500" t="str">
        <f>IF(OR(COUNTIF('Page 14 PC2YR'!X43:AA43,"x")&gt;0,COUNTIF('Page 14 PC2YR'!X43:AA43,"X")&gt;0),'Page 14 PC2YR'!DL43," ")</f>
        <v xml:space="preserve"> </v>
      </c>
      <c r="AG31" s="503"/>
      <c r="AH31" s="503"/>
      <c r="AI31" s="504"/>
      <c r="AJ31" s="500" t="str">
        <f>IF(OR(COUNTIF('Page 14 PC2YR'!AB43:AE43,"x")&gt;0,COUNTIF('Page 14 PC2YR'!AB43:AE43,"X")&gt;0),'Page 14 PC2YR'!DL43," ")</f>
        <v xml:space="preserve"> </v>
      </c>
      <c r="AK31" s="503"/>
      <c r="AL31" s="503"/>
      <c r="AM31" s="504"/>
      <c r="AN31" s="500" t="str">
        <f>IF(OR(COUNTIF('Page 14 PC2YR'!AF43:AI43,"x")&gt;0,COUNTIF('Page 14 PC2YR'!AF43:AI43,"X")&gt;0),'Page 14 PC2YR'!DL43," ")</f>
        <v xml:space="preserve"> </v>
      </c>
      <c r="AO31" s="503"/>
      <c r="AP31" s="503"/>
      <c r="AQ31" s="504"/>
      <c r="AR31" s="500" t="str">
        <f>IF(OR(COUNTIF('Page 14 PC2YR'!AJ43:AM43,"x")&gt;0,COUNTIF('Page 14 PC2YR'!AJ43:AM43,"X")&gt;0),'Page 14 PC2YR'!DL43," ")</f>
        <v xml:space="preserve"> </v>
      </c>
      <c r="AS31" s="503"/>
      <c r="AT31" s="503"/>
      <c r="AU31" s="504"/>
      <c r="AV31" s="500" t="str">
        <f>IF(OR(COUNTIF('Page 14 PC2YR'!AN43:AQ43,"x")&gt;0,COUNTIF('Page 14 PC2YR'!AN43:AQ43,"X")&gt;0),'Page 14 PC2YR'!DL43," ")</f>
        <v xml:space="preserve"> </v>
      </c>
      <c r="AW31" s="503"/>
      <c r="AX31" s="503"/>
      <c r="AY31" s="504"/>
      <c r="AZ31" s="500" t="str">
        <f>IF(OR(COUNTIF('Page 14 PC2YR'!AR43:AU43,"x")&gt;0,COUNTIF('Page 14 PC2YR'!AR43:AU43,"X")&gt;0),'Page 14 PC2YR'!DL43," ")</f>
        <v xml:space="preserve"> </v>
      </c>
      <c r="BA31" s="503"/>
      <c r="BB31" s="503"/>
      <c r="BC31" s="504"/>
      <c r="BD31" s="500" t="str">
        <f>IF(OR(COUNTIF('Page 14 PC2YR'!AV43:AY43,"x")&gt;0,COUNTIF('Page 14 PC2YR'!AV43:AY43,"X")&gt;0),'Page 14 PC2YR'!DL43," ")</f>
        <v xml:space="preserve"> </v>
      </c>
      <c r="BE31" s="503"/>
      <c r="BF31" s="503"/>
      <c r="BG31" s="504"/>
      <c r="BH31" s="500" t="str">
        <f>IF(OR(COUNTIF('Page 14 PC2YR'!AZ43:BC43,"x")&gt;0,COUNTIF('Page 14 PC2YR'!AZ43:BC43,"X")&gt;0),'Page 14 PC2YR'!DL43," ")</f>
        <v xml:space="preserve"> </v>
      </c>
      <c r="BI31" s="503"/>
      <c r="BJ31" s="503"/>
      <c r="BK31" s="504"/>
      <c r="BL31" s="500" t="str">
        <f>IF(OR(COUNTIF('Page 14 PC2YR'!BD43:BG43,"x")&gt;0,COUNTIF('Page 14 PC2YR'!BD43:BG43,"X")&gt;0),'Page 14 PC2YR'!DL43," ")</f>
        <v xml:space="preserve"> </v>
      </c>
      <c r="BM31" s="503"/>
      <c r="BN31" s="503"/>
      <c r="BO31" s="504"/>
      <c r="BP31" s="34"/>
      <c r="BU31" s="26" t="str">
        <f t="shared" si="8"/>
        <v/>
      </c>
      <c r="BV31" s="26" t="str">
        <f t="shared" si="8"/>
        <v/>
      </c>
      <c r="BW31" s="26" t="str">
        <f t="shared" si="8"/>
        <v/>
      </c>
      <c r="BX31" s="26" t="str">
        <f t="shared" si="8"/>
        <v/>
      </c>
      <c r="BY31" s="26" t="str">
        <f t="shared" si="8"/>
        <v/>
      </c>
      <c r="BZ31" s="26" t="str">
        <f t="shared" si="8"/>
        <v/>
      </c>
      <c r="CA31" s="26" t="str">
        <f t="shared" si="8"/>
        <v/>
      </c>
      <c r="CB31" s="26" t="str">
        <f t="shared" si="8"/>
        <v/>
      </c>
      <c r="CC31" s="26" t="str">
        <f t="shared" si="8"/>
        <v/>
      </c>
      <c r="CD31" s="26" t="str">
        <f t="shared" si="8"/>
        <v/>
      </c>
      <c r="CE31" s="26" t="str">
        <f t="shared" si="8"/>
        <v/>
      </c>
      <c r="CF31" s="26" t="str">
        <f t="shared" si="8"/>
        <v/>
      </c>
      <c r="CG31" s="26" t="str">
        <f t="shared" si="8"/>
        <v/>
      </c>
      <c r="CH31" s="26" t="str">
        <f t="shared" si="8"/>
        <v/>
      </c>
      <c r="CI31" s="26" t="str">
        <f t="shared" si="8"/>
        <v/>
      </c>
      <c r="CJ31" s="26" t="str">
        <f t="shared" si="8"/>
        <v/>
      </c>
      <c r="CK31" s="26" t="str">
        <f t="shared" si="7"/>
        <v/>
      </c>
      <c r="CL31" s="26" t="str">
        <f t="shared" si="7"/>
        <v/>
      </c>
      <c r="CM31" s="26" t="str">
        <f t="shared" si="7"/>
        <v/>
      </c>
      <c r="CN31" s="26" t="str">
        <f t="shared" si="7"/>
        <v/>
      </c>
      <c r="CO31" s="26" t="str">
        <f t="shared" si="7"/>
        <v/>
      </c>
      <c r="CP31" s="26" t="str">
        <f t="shared" si="7"/>
        <v/>
      </c>
      <c r="CQ31" s="26" t="str">
        <f t="shared" si="7"/>
        <v/>
      </c>
      <c r="CR31" s="26" t="str">
        <f t="shared" si="7"/>
        <v/>
      </c>
      <c r="CS31" s="26" t="str">
        <f t="shared" si="7"/>
        <v/>
      </c>
      <c r="CT31" s="26" t="str">
        <f t="shared" si="7"/>
        <v/>
      </c>
      <c r="CU31" s="26" t="str">
        <f t="shared" si="7"/>
        <v/>
      </c>
      <c r="CV31" s="26" t="str">
        <f t="shared" si="7"/>
        <v/>
      </c>
      <c r="CW31" s="26" t="str">
        <f t="shared" si="7"/>
        <v/>
      </c>
      <c r="CX31" s="26" t="str">
        <f t="shared" si="7"/>
        <v/>
      </c>
      <c r="CY31" s="26" t="str">
        <f t="shared" si="7"/>
        <v/>
      </c>
      <c r="CZ31" s="26" t="str">
        <f t="shared" si="7"/>
        <v/>
      </c>
      <c r="DA31" s="26" t="str">
        <f t="shared" si="6"/>
        <v/>
      </c>
      <c r="DB31" s="26" t="str">
        <f t="shared" si="6"/>
        <v/>
      </c>
      <c r="DC31" s="26" t="str">
        <f t="shared" si="6"/>
        <v/>
      </c>
      <c r="DD31" s="26" t="str">
        <f t="shared" si="6"/>
        <v/>
      </c>
      <c r="DE31" s="26" t="str">
        <f t="shared" si="6"/>
        <v/>
      </c>
      <c r="DF31" s="26" t="str">
        <f t="shared" si="6"/>
        <v/>
      </c>
      <c r="DG31" s="26" t="str">
        <f t="shared" si="6"/>
        <v/>
      </c>
      <c r="DH31" s="26" t="str">
        <f t="shared" si="6"/>
        <v/>
      </c>
      <c r="DI31" s="26" t="str">
        <f t="shared" si="6"/>
        <v/>
      </c>
      <c r="DJ31" s="26" t="str">
        <f t="shared" si="6"/>
        <v/>
      </c>
      <c r="DK31" s="26" t="str">
        <f t="shared" si="6"/>
        <v/>
      </c>
      <c r="DL31" s="26" t="str">
        <f t="shared" si="6"/>
        <v/>
      </c>
      <c r="DM31" s="26" t="str">
        <f t="shared" si="6"/>
        <v/>
      </c>
      <c r="DN31" s="26" t="str">
        <f t="shared" si="6"/>
        <v/>
      </c>
      <c r="DO31" s="26" t="str">
        <f t="shared" si="6"/>
        <v/>
      </c>
      <c r="DP31" s="26" t="str">
        <f t="shared" si="6"/>
        <v/>
      </c>
      <c r="DQ31" s="26">
        <f t="shared" si="3"/>
        <v>0</v>
      </c>
      <c r="DR31" s="26" t="str">
        <f t="shared" si="9"/>
        <v/>
      </c>
    </row>
    <row r="32" spans="1:122" ht="14.6" x14ac:dyDescent="0.4">
      <c r="A32" s="451" t="str">
        <f>IF(ISBLANK('Page 14 PC2YR'!A44)," ",('Page 14 PC2YR'!A44))</f>
        <v xml:space="preserve"> </v>
      </c>
      <c r="B32" s="452"/>
      <c r="C32" s="452"/>
      <c r="D32" s="452"/>
      <c r="E32" s="453"/>
      <c r="F32" s="25" t="str">
        <f>IF(ISBLANK('Page 14 PC2YR'!F44)," ",'Page 15 PC2YR'!T32)</f>
        <v xml:space="preserve"> </v>
      </c>
      <c r="G32" s="25" t="str">
        <f>IF(ISBLANK('Page 14 PC2YR'!F44)," ",'Page 15 PC2YR'!X32)</f>
        <v xml:space="preserve"> </v>
      </c>
      <c r="H32" s="25" t="str">
        <f>IF(ISBLANK('Page 14 PC2YR'!F44)," ",'Page 15 PC2YR'!AB32)</f>
        <v xml:space="preserve"> </v>
      </c>
      <c r="I32" s="25" t="str">
        <f>IF(ISBLANK('Page 14 PC2YR'!F44)," ",'Page 15 PC2YR'!AF32)</f>
        <v xml:space="preserve"> </v>
      </c>
      <c r="J32" s="25" t="str">
        <f>IF(ISBLANK('Page 14 PC2YR'!F44)," ",'Page 15 PC2YR'!AJ32)</f>
        <v xml:space="preserve"> </v>
      </c>
      <c r="K32" s="25" t="str">
        <f>IF(ISBLANK('Page 14 PC2YR'!F44)," ",'Page 15 PC2YR'!AN32)</f>
        <v xml:space="preserve"> </v>
      </c>
      <c r="L32" s="25" t="str">
        <f>IF(ISBLANK('Page 14 PC2YR'!F44)," ",'Page 15 PC2YR'!AR32)</f>
        <v xml:space="preserve"> </v>
      </c>
      <c r="M32" s="25" t="str">
        <f>IF(ISBLANK('Page 14 PC2YR'!F44)," ",'Page 15 PC2YR'!AV32)</f>
        <v xml:space="preserve"> </v>
      </c>
      <c r="N32" s="25" t="str">
        <f>IF(ISBLANK('Page 14 PC2YR'!F44)," ",'Page 15 PC2YR'!AZ32)</f>
        <v xml:space="preserve"> </v>
      </c>
      <c r="O32" s="25" t="str">
        <f>IF(ISBLANK('Page 14 PC2YR'!F44)," ",'Page 15 PC2YR'!BD32)</f>
        <v xml:space="preserve"> </v>
      </c>
      <c r="P32" s="25" t="str">
        <f>IF(ISBLANK('Page 14 PC2YR'!F44)," ",'Page 15 PC2YR'!BH32)</f>
        <v xml:space="preserve"> </v>
      </c>
      <c r="Q32" s="25" t="str">
        <f>IF(ISBLANK('Page 14 PC2YR'!F44)," ",'Page 15 PC2YR'!BL32)</f>
        <v xml:space="preserve"> </v>
      </c>
      <c r="R32" s="214"/>
      <c r="S32" s="34"/>
      <c r="T32" s="500" t="str">
        <f>IF(OR(COUNTIF('Page 14 PC2YR'!L44:O44,"x")&gt;0,COUNTIF('Page 14 PC2YR'!L44:O44,"X")&gt;0),'Page 14 PC2YR'!DL44," ")</f>
        <v xml:space="preserve"> </v>
      </c>
      <c r="U32" s="501"/>
      <c r="V32" s="501"/>
      <c r="W32" s="502"/>
      <c r="X32" s="500" t="str">
        <f>IF(OR(COUNTIF('Page 14 PC2YR'!P44:S44,"x")&gt;0,COUNTIF('Page 14 PC2YR'!P44:S44,"X")&gt;0),'Page 14 PC2YR'!DL44," ")</f>
        <v xml:space="preserve"> </v>
      </c>
      <c r="Y32" s="503"/>
      <c r="Z32" s="503"/>
      <c r="AA32" s="504"/>
      <c r="AB32" s="500" t="str">
        <f>IF(OR(COUNTIF('Page 14 PC2YR'!T44:W44,"x")&gt;0,COUNTIF('Page 14 PC2YR'!T44:W44,"X")&gt;0),'Page 14 PC2YR'!DL44," ")</f>
        <v xml:space="preserve"> </v>
      </c>
      <c r="AC32" s="503"/>
      <c r="AD32" s="503"/>
      <c r="AE32" s="504"/>
      <c r="AF32" s="500" t="str">
        <f>IF(OR(COUNTIF('Page 14 PC2YR'!X44:AA44,"x")&gt;0,COUNTIF('Page 14 PC2YR'!X44:AA44,"X")&gt;0),'Page 14 PC2YR'!DL44," ")</f>
        <v xml:space="preserve"> </v>
      </c>
      <c r="AG32" s="503"/>
      <c r="AH32" s="503"/>
      <c r="AI32" s="504"/>
      <c r="AJ32" s="500" t="str">
        <f>IF(OR(COUNTIF('Page 14 PC2YR'!AB44:AE44,"x")&gt;0,COUNTIF('Page 14 PC2YR'!AB44:AE44,"X")&gt;0),'Page 14 PC2YR'!DL44," ")</f>
        <v xml:space="preserve"> </v>
      </c>
      <c r="AK32" s="503"/>
      <c r="AL32" s="503"/>
      <c r="AM32" s="504"/>
      <c r="AN32" s="500" t="str">
        <f>IF(OR(COUNTIF('Page 14 PC2YR'!AF44:AI44,"x")&gt;0,COUNTIF('Page 14 PC2YR'!AF44:AI44,"X")&gt;0),'Page 14 PC2YR'!DL44," ")</f>
        <v xml:space="preserve"> </v>
      </c>
      <c r="AO32" s="503"/>
      <c r="AP32" s="503"/>
      <c r="AQ32" s="504"/>
      <c r="AR32" s="500" t="str">
        <f>IF(OR(COUNTIF('Page 14 PC2YR'!AJ44:AM44,"x")&gt;0,COUNTIF('Page 14 PC2YR'!AJ44:AM44,"X")&gt;0),'Page 14 PC2YR'!DL44," ")</f>
        <v xml:space="preserve"> </v>
      </c>
      <c r="AS32" s="503"/>
      <c r="AT32" s="503"/>
      <c r="AU32" s="504"/>
      <c r="AV32" s="500" t="str">
        <f>IF(OR(COUNTIF('Page 14 PC2YR'!AN44:AQ44,"x")&gt;0,COUNTIF('Page 14 PC2YR'!AN44:AQ44,"X")&gt;0),'Page 14 PC2YR'!DL44," ")</f>
        <v xml:space="preserve"> </v>
      </c>
      <c r="AW32" s="503"/>
      <c r="AX32" s="503"/>
      <c r="AY32" s="504"/>
      <c r="AZ32" s="500" t="str">
        <f>IF(OR(COUNTIF('Page 14 PC2YR'!AR44:AU44,"x")&gt;0,COUNTIF('Page 14 PC2YR'!AR44:AU44,"X")&gt;0),'Page 14 PC2YR'!DL44," ")</f>
        <v xml:space="preserve"> </v>
      </c>
      <c r="BA32" s="503"/>
      <c r="BB32" s="503"/>
      <c r="BC32" s="504"/>
      <c r="BD32" s="500" t="str">
        <f>IF(OR(COUNTIF('Page 14 PC2YR'!AV44:AY44,"x")&gt;0,COUNTIF('Page 14 PC2YR'!AV44:AY44,"X")&gt;0),'Page 14 PC2YR'!DL44," ")</f>
        <v xml:space="preserve"> </v>
      </c>
      <c r="BE32" s="503"/>
      <c r="BF32" s="503"/>
      <c r="BG32" s="504"/>
      <c r="BH32" s="500" t="str">
        <f>IF(OR(COUNTIF('Page 14 PC2YR'!AZ44:BC44,"x")&gt;0,COUNTIF('Page 14 PC2YR'!AZ44:BC44,"X")&gt;0),'Page 14 PC2YR'!DL44," ")</f>
        <v xml:space="preserve"> </v>
      </c>
      <c r="BI32" s="503"/>
      <c r="BJ32" s="503"/>
      <c r="BK32" s="504"/>
      <c r="BL32" s="500" t="str">
        <f>IF(OR(COUNTIF('Page 14 PC2YR'!BD44:BG44,"x")&gt;0,COUNTIF('Page 14 PC2YR'!BD44:BG44,"X")&gt;0),'Page 14 PC2YR'!DL44," ")</f>
        <v xml:space="preserve"> </v>
      </c>
      <c r="BM32" s="503"/>
      <c r="BN32" s="503"/>
      <c r="BO32" s="504"/>
      <c r="BP32" s="34"/>
      <c r="BU32" s="26" t="str">
        <f t="shared" si="8"/>
        <v/>
      </c>
      <c r="BV32" s="26" t="str">
        <f t="shared" si="8"/>
        <v/>
      </c>
      <c r="BW32" s="26" t="str">
        <f t="shared" si="8"/>
        <v/>
      </c>
      <c r="BX32" s="26" t="str">
        <f t="shared" si="8"/>
        <v/>
      </c>
      <c r="BY32" s="26" t="str">
        <f t="shared" si="8"/>
        <v/>
      </c>
      <c r="BZ32" s="26" t="str">
        <f t="shared" si="8"/>
        <v/>
      </c>
      <c r="CA32" s="26" t="str">
        <f t="shared" si="8"/>
        <v/>
      </c>
      <c r="CB32" s="26" t="str">
        <f t="shared" si="8"/>
        <v/>
      </c>
      <c r="CC32" s="26" t="str">
        <f t="shared" si="8"/>
        <v/>
      </c>
      <c r="CD32" s="26" t="str">
        <f t="shared" si="8"/>
        <v/>
      </c>
      <c r="CE32" s="26" t="str">
        <f t="shared" si="8"/>
        <v/>
      </c>
      <c r="CF32" s="26" t="str">
        <f t="shared" si="8"/>
        <v/>
      </c>
      <c r="CG32" s="26" t="str">
        <f t="shared" si="8"/>
        <v/>
      </c>
      <c r="CH32" s="26" t="str">
        <f t="shared" si="8"/>
        <v/>
      </c>
      <c r="CI32" s="26" t="str">
        <f t="shared" si="8"/>
        <v/>
      </c>
      <c r="CJ32" s="26" t="str">
        <f t="shared" si="8"/>
        <v/>
      </c>
      <c r="CK32" s="26" t="str">
        <f t="shared" si="7"/>
        <v/>
      </c>
      <c r="CL32" s="26" t="str">
        <f t="shared" si="7"/>
        <v/>
      </c>
      <c r="CM32" s="26" t="str">
        <f t="shared" si="7"/>
        <v/>
      </c>
      <c r="CN32" s="26" t="str">
        <f t="shared" si="7"/>
        <v/>
      </c>
      <c r="CO32" s="26" t="str">
        <f t="shared" si="7"/>
        <v/>
      </c>
      <c r="CP32" s="26" t="str">
        <f t="shared" si="7"/>
        <v/>
      </c>
      <c r="CQ32" s="26" t="str">
        <f t="shared" si="7"/>
        <v/>
      </c>
      <c r="CR32" s="26" t="str">
        <f t="shared" si="7"/>
        <v/>
      </c>
      <c r="CS32" s="26" t="str">
        <f t="shared" si="7"/>
        <v/>
      </c>
      <c r="CT32" s="26" t="str">
        <f t="shared" si="7"/>
        <v/>
      </c>
      <c r="CU32" s="26" t="str">
        <f t="shared" si="7"/>
        <v/>
      </c>
      <c r="CV32" s="26" t="str">
        <f t="shared" si="7"/>
        <v/>
      </c>
      <c r="CW32" s="26" t="str">
        <f t="shared" si="7"/>
        <v/>
      </c>
      <c r="CX32" s="26" t="str">
        <f t="shared" si="7"/>
        <v/>
      </c>
      <c r="CY32" s="26" t="str">
        <f t="shared" si="7"/>
        <v/>
      </c>
      <c r="CZ32" s="26" t="str">
        <f t="shared" si="7"/>
        <v/>
      </c>
      <c r="DA32" s="26" t="str">
        <f t="shared" si="6"/>
        <v/>
      </c>
      <c r="DB32" s="26" t="str">
        <f t="shared" si="6"/>
        <v/>
      </c>
      <c r="DC32" s="26" t="str">
        <f t="shared" si="6"/>
        <v/>
      </c>
      <c r="DD32" s="26" t="str">
        <f t="shared" si="6"/>
        <v/>
      </c>
      <c r="DE32" s="26" t="str">
        <f t="shared" si="6"/>
        <v/>
      </c>
      <c r="DF32" s="26" t="str">
        <f t="shared" si="6"/>
        <v/>
      </c>
      <c r="DG32" s="26" t="str">
        <f t="shared" si="6"/>
        <v/>
      </c>
      <c r="DH32" s="26" t="str">
        <f t="shared" si="6"/>
        <v/>
      </c>
      <c r="DI32" s="26" t="str">
        <f t="shared" si="6"/>
        <v/>
      </c>
      <c r="DJ32" s="26" t="str">
        <f t="shared" si="6"/>
        <v/>
      </c>
      <c r="DK32" s="26" t="str">
        <f t="shared" si="6"/>
        <v/>
      </c>
      <c r="DL32" s="26" t="str">
        <f t="shared" si="6"/>
        <v/>
      </c>
      <c r="DM32" s="26" t="str">
        <f t="shared" si="6"/>
        <v/>
      </c>
      <c r="DN32" s="26" t="str">
        <f t="shared" si="6"/>
        <v/>
      </c>
      <c r="DO32" s="26" t="str">
        <f t="shared" si="6"/>
        <v/>
      </c>
      <c r="DP32" s="26" t="str">
        <f t="shared" si="6"/>
        <v/>
      </c>
      <c r="DQ32" s="26">
        <f t="shared" si="3"/>
        <v>0</v>
      </c>
      <c r="DR32" s="26" t="str">
        <f t="shared" si="9"/>
        <v/>
      </c>
    </row>
    <row r="33" spans="1:122" ht="14.6" x14ac:dyDescent="0.4">
      <c r="A33" s="451" t="s">
        <v>706</v>
      </c>
      <c r="B33" s="452"/>
      <c r="C33" s="452"/>
      <c r="D33" s="452"/>
      <c r="E33" s="453"/>
      <c r="F33" s="25">
        <f>SUM(F8:F32)</f>
        <v>3.37</v>
      </c>
      <c r="G33" s="25">
        <f t="shared" ref="G33:Q33" si="10">SUM(G8:G32)</f>
        <v>3.23</v>
      </c>
      <c r="H33" s="25">
        <f t="shared" si="10"/>
        <v>3.53</v>
      </c>
      <c r="I33" s="25">
        <f t="shared" si="10"/>
        <v>3.23</v>
      </c>
      <c r="J33" s="25">
        <f t="shared" si="10"/>
        <v>3.8299999999999996</v>
      </c>
      <c r="K33" s="25">
        <f t="shared" si="10"/>
        <v>3.3</v>
      </c>
      <c r="L33" s="25">
        <f t="shared" si="10"/>
        <v>2.7</v>
      </c>
      <c r="M33" s="25">
        <f t="shared" si="10"/>
        <v>4.9399999999999995</v>
      </c>
      <c r="N33" s="25">
        <f t="shared" si="10"/>
        <v>4.9399999999999995</v>
      </c>
      <c r="O33" s="25">
        <f t="shared" si="10"/>
        <v>4.9399999999999995</v>
      </c>
      <c r="P33" s="25">
        <f t="shared" si="10"/>
        <v>4.9399999999999995</v>
      </c>
      <c r="Q33" s="25">
        <f t="shared" si="10"/>
        <v>5.81</v>
      </c>
      <c r="R33" s="214"/>
      <c r="S33" s="34"/>
      <c r="T33" s="500" t="e">
        <f>SUM(T8:T29)</f>
        <v>#DIV/0!</v>
      </c>
      <c r="U33" s="501"/>
      <c r="V33" s="501"/>
      <c r="W33" s="502"/>
      <c r="X33" s="500" t="e">
        <f>SUM(X8:X29)</f>
        <v>#DIV/0!</v>
      </c>
      <c r="Y33" s="503"/>
      <c r="Z33" s="503"/>
      <c r="AA33" s="504"/>
      <c r="AB33" s="500" t="e">
        <f>SUM(AB8:AB29)</f>
        <v>#DIV/0!</v>
      </c>
      <c r="AC33" s="503"/>
      <c r="AD33" s="503"/>
      <c r="AE33" s="504"/>
      <c r="AF33" s="500" t="e">
        <f>SUM(AF8:AF29)</f>
        <v>#DIV/0!</v>
      </c>
      <c r="AG33" s="503"/>
      <c r="AH33" s="503"/>
      <c r="AI33" s="504"/>
      <c r="AJ33" s="500" t="e">
        <f>SUM(AJ8:AJ29)</f>
        <v>#DIV/0!</v>
      </c>
      <c r="AK33" s="503"/>
      <c r="AL33" s="503"/>
      <c r="AM33" s="504"/>
      <c r="AN33" s="500" t="e">
        <f>SUM(AN8:AN29)</f>
        <v>#DIV/0!</v>
      </c>
      <c r="AO33" s="503"/>
      <c r="AP33" s="503"/>
      <c r="AQ33" s="504"/>
      <c r="AR33" s="500" t="e">
        <f>SUM(AR8:AR29)</f>
        <v>#DIV/0!</v>
      </c>
      <c r="AS33" s="503"/>
      <c r="AT33" s="503"/>
      <c r="AU33" s="504"/>
      <c r="AV33" s="500" t="e">
        <f>SUM(AV8:AV29)</f>
        <v>#DIV/0!</v>
      </c>
      <c r="AW33" s="503"/>
      <c r="AX33" s="503"/>
      <c r="AY33" s="504"/>
      <c r="AZ33" s="500" t="e">
        <f>SUM(AZ8:AZ29)</f>
        <v>#DIV/0!</v>
      </c>
      <c r="BA33" s="503"/>
      <c r="BB33" s="503"/>
      <c r="BC33" s="504"/>
      <c r="BD33" s="500" t="e">
        <f>SUM(BD8:BD29)</f>
        <v>#DIV/0!</v>
      </c>
      <c r="BE33" s="503"/>
      <c r="BF33" s="503"/>
      <c r="BG33" s="504"/>
      <c r="BH33" s="500" t="e">
        <f>SUM(BH8:BH29)</f>
        <v>#DIV/0!</v>
      </c>
      <c r="BI33" s="503"/>
      <c r="BJ33" s="503"/>
      <c r="BK33" s="504"/>
      <c r="BL33" s="500" t="e">
        <f>SUM(BL8:BL29)</f>
        <v>#DIV/0!</v>
      </c>
      <c r="BM33" s="503"/>
      <c r="BN33" s="503"/>
      <c r="BO33" s="504"/>
      <c r="BP33" s="29"/>
      <c r="BU33" s="26" t="e">
        <f t="shared" si="8"/>
        <v>#DIV/0!</v>
      </c>
      <c r="BV33" s="26" t="str">
        <f t="shared" si="8"/>
        <v/>
      </c>
      <c r="BW33" s="26" t="str">
        <f t="shared" si="8"/>
        <v/>
      </c>
      <c r="BX33" s="26" t="str">
        <f t="shared" si="8"/>
        <v/>
      </c>
      <c r="BY33" s="26" t="e">
        <f t="shared" si="8"/>
        <v>#DIV/0!</v>
      </c>
      <c r="BZ33" s="26" t="str">
        <f t="shared" si="8"/>
        <v/>
      </c>
      <c r="CA33" s="26" t="str">
        <f t="shared" si="8"/>
        <v/>
      </c>
      <c r="CB33" s="26" t="str">
        <f t="shared" si="8"/>
        <v/>
      </c>
      <c r="CC33" s="26" t="e">
        <f t="shared" si="8"/>
        <v>#DIV/0!</v>
      </c>
      <c r="CD33" s="26" t="str">
        <f t="shared" si="8"/>
        <v/>
      </c>
      <c r="CE33" s="26" t="str">
        <f t="shared" si="8"/>
        <v/>
      </c>
      <c r="CF33" s="26" t="str">
        <f t="shared" si="8"/>
        <v/>
      </c>
      <c r="CG33" s="26" t="e">
        <f t="shared" si="8"/>
        <v>#DIV/0!</v>
      </c>
      <c r="CH33" s="26" t="str">
        <f t="shared" si="8"/>
        <v/>
      </c>
      <c r="CI33" s="26" t="str">
        <f t="shared" si="8"/>
        <v/>
      </c>
      <c r="CJ33" s="26" t="str">
        <f t="shared" si="8"/>
        <v/>
      </c>
      <c r="CK33" s="26" t="e">
        <f t="shared" si="7"/>
        <v>#DIV/0!</v>
      </c>
      <c r="CL33" s="26" t="str">
        <f t="shared" si="7"/>
        <v/>
      </c>
      <c r="CM33" s="26" t="str">
        <f t="shared" si="7"/>
        <v/>
      </c>
      <c r="CN33" s="26" t="str">
        <f t="shared" si="7"/>
        <v/>
      </c>
      <c r="CO33" s="26" t="e">
        <f t="shared" si="7"/>
        <v>#DIV/0!</v>
      </c>
      <c r="CP33" s="26" t="str">
        <f t="shared" si="7"/>
        <v/>
      </c>
      <c r="CQ33" s="26" t="str">
        <f t="shared" si="7"/>
        <v/>
      </c>
      <c r="CR33" s="26" t="str">
        <f t="shared" si="7"/>
        <v/>
      </c>
      <c r="CS33" s="26" t="e">
        <f t="shared" si="7"/>
        <v>#DIV/0!</v>
      </c>
      <c r="CT33" s="26" t="str">
        <f t="shared" si="7"/>
        <v/>
      </c>
      <c r="CU33" s="26" t="str">
        <f t="shared" si="7"/>
        <v/>
      </c>
      <c r="CV33" s="26" t="str">
        <f t="shared" si="7"/>
        <v/>
      </c>
      <c r="CW33" s="26" t="e">
        <f t="shared" si="7"/>
        <v>#DIV/0!</v>
      </c>
      <c r="CX33" s="26" t="str">
        <f t="shared" si="7"/>
        <v/>
      </c>
      <c r="CY33" s="26" t="str">
        <f t="shared" si="7"/>
        <v/>
      </c>
      <c r="CZ33" s="26" t="str">
        <f t="shared" si="7"/>
        <v/>
      </c>
      <c r="DA33" s="26" t="e">
        <f t="shared" si="6"/>
        <v>#DIV/0!</v>
      </c>
      <c r="DB33" s="26" t="str">
        <f t="shared" si="6"/>
        <v/>
      </c>
      <c r="DC33" s="26" t="str">
        <f t="shared" si="6"/>
        <v/>
      </c>
      <c r="DD33" s="26" t="str">
        <f t="shared" si="6"/>
        <v/>
      </c>
      <c r="DE33" s="26" t="e">
        <f t="shared" si="6"/>
        <v>#DIV/0!</v>
      </c>
      <c r="DF33" s="26" t="str">
        <f t="shared" si="6"/>
        <v/>
      </c>
      <c r="DG33" s="26" t="str">
        <f t="shared" si="6"/>
        <v/>
      </c>
      <c r="DH33" s="26" t="str">
        <f t="shared" si="6"/>
        <v/>
      </c>
      <c r="DI33" s="26" t="e">
        <f t="shared" si="6"/>
        <v>#DIV/0!</v>
      </c>
      <c r="DJ33" s="26" t="str">
        <f t="shared" si="6"/>
        <v/>
      </c>
      <c r="DK33" s="26" t="str">
        <f t="shared" si="6"/>
        <v/>
      </c>
      <c r="DL33" s="26" t="str">
        <f t="shared" si="6"/>
        <v/>
      </c>
      <c r="DM33" s="26" t="e">
        <f t="shared" si="6"/>
        <v>#DIV/0!</v>
      </c>
      <c r="DN33" s="26" t="str">
        <f t="shared" si="6"/>
        <v/>
      </c>
      <c r="DO33" s="26" t="str">
        <f t="shared" si="6"/>
        <v/>
      </c>
      <c r="DP33" s="26" t="str">
        <f t="shared" si="6"/>
        <v/>
      </c>
      <c r="DQ33" s="26" t="e">
        <f t="shared" si="3"/>
        <v>#DIV/0!</v>
      </c>
      <c r="DR33" s="26" t="str">
        <f t="shared" si="9"/>
        <v/>
      </c>
    </row>
    <row r="34" spans="1:122" ht="11.25" customHeight="1" x14ac:dyDescent="0.4">
      <c r="A34" s="528"/>
      <c r="B34" s="121"/>
      <c r="C34" s="121"/>
      <c r="D34" s="121"/>
      <c r="E34" s="121"/>
      <c r="F34" s="527" t="s">
        <v>714</v>
      </c>
      <c r="G34" s="121"/>
      <c r="H34" s="121"/>
      <c r="I34" s="121"/>
      <c r="J34" s="499">
        <f>(SUM(F33:Q33)/12)</f>
        <v>4.0633333333333326</v>
      </c>
      <c r="K34" s="121"/>
      <c r="L34" s="121"/>
      <c r="M34" s="121"/>
      <c r="N34" s="121"/>
      <c r="O34" s="121"/>
      <c r="P34" s="121"/>
      <c r="Q34" s="121"/>
      <c r="R34" s="214"/>
      <c r="S34" s="29"/>
      <c r="T34" s="30"/>
      <c r="U34" s="30"/>
      <c r="V34" s="27"/>
      <c r="W34" s="35"/>
      <c r="X34" s="27"/>
      <c r="Y34" s="27"/>
      <c r="Z34" s="27"/>
      <c r="AA34" s="27"/>
      <c r="AB34" s="27"/>
      <c r="AC34" s="27"/>
      <c r="AD34" s="27"/>
      <c r="AE34" s="27"/>
      <c r="AF34" s="27"/>
      <c r="AG34" s="27"/>
      <c r="AH34" s="27"/>
      <c r="AI34" s="27"/>
      <c r="AJ34" s="27"/>
      <c r="AK34" s="27"/>
      <c r="AL34" s="27"/>
      <c r="AM34" s="27"/>
      <c r="AN34" s="27"/>
      <c r="AO34" s="27"/>
      <c r="AP34" s="27"/>
      <c r="AQ34" s="27"/>
      <c r="AR34" s="27"/>
      <c r="AS34" s="27"/>
      <c r="AT34" s="27"/>
      <c r="AU34" s="27"/>
      <c r="AV34" s="27"/>
      <c r="AW34" s="27"/>
      <c r="AX34" s="27"/>
      <c r="AY34" s="27"/>
      <c r="AZ34" s="27"/>
      <c r="BA34" s="27"/>
      <c r="BB34" s="27"/>
      <c r="BC34" s="27"/>
      <c r="BD34" s="27"/>
      <c r="BE34" s="27"/>
      <c r="BF34" s="27"/>
      <c r="BG34" s="27"/>
      <c r="BH34" s="27"/>
      <c r="BI34" s="27"/>
      <c r="BJ34" s="27"/>
      <c r="BK34" s="27"/>
      <c r="BL34" s="27"/>
      <c r="BM34" s="27"/>
      <c r="BN34" s="27"/>
      <c r="BO34" s="27"/>
      <c r="BP34" s="29"/>
      <c r="BU34" s="26" t="str">
        <f t="shared" si="8"/>
        <v/>
      </c>
      <c r="BV34" s="26" t="str">
        <f t="shared" si="8"/>
        <v/>
      </c>
      <c r="BW34" s="26" t="str">
        <f t="shared" si="8"/>
        <v/>
      </c>
      <c r="BX34" s="26" t="str">
        <f t="shared" si="8"/>
        <v/>
      </c>
      <c r="BY34" s="26" t="str">
        <f t="shared" si="8"/>
        <v/>
      </c>
      <c r="BZ34" s="26" t="str">
        <f t="shared" si="8"/>
        <v/>
      </c>
      <c r="CA34" s="26" t="str">
        <f t="shared" si="8"/>
        <v/>
      </c>
      <c r="CB34" s="26" t="str">
        <f t="shared" si="8"/>
        <v/>
      </c>
      <c r="CC34" s="26" t="str">
        <f t="shared" si="8"/>
        <v/>
      </c>
      <c r="CD34" s="26" t="str">
        <f t="shared" si="8"/>
        <v/>
      </c>
      <c r="CE34" s="26" t="str">
        <f t="shared" si="8"/>
        <v/>
      </c>
      <c r="CF34" s="26" t="str">
        <f t="shared" si="8"/>
        <v/>
      </c>
      <c r="CG34" s="26" t="str">
        <f t="shared" si="8"/>
        <v/>
      </c>
      <c r="CH34" s="26" t="str">
        <f t="shared" si="8"/>
        <v/>
      </c>
      <c r="CI34" s="26" t="str">
        <f t="shared" si="8"/>
        <v/>
      </c>
      <c r="CJ34" s="26" t="str">
        <f t="shared" si="8"/>
        <v/>
      </c>
      <c r="CK34" s="26" t="str">
        <f t="shared" si="7"/>
        <v/>
      </c>
      <c r="CL34" s="26" t="str">
        <f t="shared" si="7"/>
        <v/>
      </c>
      <c r="CM34" s="26" t="str">
        <f t="shared" si="7"/>
        <v/>
      </c>
      <c r="CN34" s="26" t="str">
        <f t="shared" si="7"/>
        <v/>
      </c>
      <c r="CO34" s="26" t="str">
        <f t="shared" si="7"/>
        <v/>
      </c>
      <c r="CP34" s="26" t="str">
        <f t="shared" si="7"/>
        <v/>
      </c>
      <c r="CQ34" s="26" t="str">
        <f t="shared" si="7"/>
        <v/>
      </c>
      <c r="CR34" s="26" t="str">
        <f t="shared" si="7"/>
        <v/>
      </c>
      <c r="CS34" s="26" t="str">
        <f t="shared" si="7"/>
        <v/>
      </c>
      <c r="CT34" s="26" t="str">
        <f t="shared" si="7"/>
        <v/>
      </c>
      <c r="CU34" s="26" t="str">
        <f t="shared" si="7"/>
        <v/>
      </c>
      <c r="CV34" s="26" t="str">
        <f t="shared" si="7"/>
        <v/>
      </c>
      <c r="CW34" s="26" t="str">
        <f t="shared" si="7"/>
        <v/>
      </c>
      <c r="CX34" s="26" t="str">
        <f t="shared" si="7"/>
        <v/>
      </c>
      <c r="CY34" s="26" t="str">
        <f t="shared" si="7"/>
        <v/>
      </c>
      <c r="CZ34" s="26" t="str">
        <f t="shared" si="7"/>
        <v/>
      </c>
      <c r="DA34" s="26" t="str">
        <f t="shared" si="6"/>
        <v/>
      </c>
      <c r="DB34" s="26" t="str">
        <f t="shared" si="6"/>
        <v/>
      </c>
      <c r="DC34" s="26" t="str">
        <f t="shared" si="6"/>
        <v/>
      </c>
      <c r="DD34" s="26" t="str">
        <f t="shared" si="6"/>
        <v/>
      </c>
      <c r="DE34" s="26" t="str">
        <f t="shared" si="6"/>
        <v/>
      </c>
      <c r="DF34" s="26" t="str">
        <f t="shared" si="6"/>
        <v/>
      </c>
      <c r="DG34" s="26" t="str">
        <f t="shared" si="6"/>
        <v/>
      </c>
      <c r="DH34" s="26" t="str">
        <f t="shared" si="6"/>
        <v/>
      </c>
      <c r="DI34" s="26" t="str">
        <f t="shared" si="6"/>
        <v/>
      </c>
      <c r="DJ34" s="26" t="str">
        <f t="shared" si="6"/>
        <v/>
      </c>
      <c r="DK34" s="26" t="str">
        <f t="shared" si="6"/>
        <v/>
      </c>
      <c r="DL34" s="26" t="str">
        <f t="shared" si="6"/>
        <v/>
      </c>
      <c r="DM34" s="26" t="str">
        <f t="shared" si="6"/>
        <v/>
      </c>
      <c r="DN34" s="26" t="str">
        <f t="shared" si="6"/>
        <v/>
      </c>
      <c r="DO34" s="26" t="str">
        <f t="shared" si="6"/>
        <v/>
      </c>
      <c r="DP34" s="26" t="str">
        <f t="shared" si="6"/>
        <v/>
      </c>
      <c r="DQ34" s="26">
        <f t="shared" si="3"/>
        <v>0</v>
      </c>
      <c r="DR34" s="26" t="str">
        <f t="shared" si="9"/>
        <v/>
      </c>
    </row>
    <row r="35" spans="1:122" ht="11.25" customHeight="1" x14ac:dyDescent="0.35">
      <c r="A35" s="94"/>
      <c r="B35" s="94"/>
      <c r="C35" s="94"/>
      <c r="D35" s="94"/>
      <c r="E35" s="94"/>
      <c r="F35" s="94"/>
      <c r="G35" s="94"/>
      <c r="H35" s="94"/>
      <c r="I35" s="94"/>
      <c r="J35" s="214"/>
      <c r="K35" s="94"/>
      <c r="L35" s="94"/>
      <c r="M35" s="94"/>
      <c r="N35" s="94"/>
      <c r="O35" s="94"/>
      <c r="P35" s="94"/>
      <c r="Q35" s="94"/>
      <c r="R35" s="214"/>
      <c r="Z35" s="469" t="s">
        <v>713</v>
      </c>
      <c r="AA35" s="469"/>
      <c r="AB35" s="469"/>
      <c r="AC35" s="469"/>
      <c r="AD35" s="469"/>
      <c r="AE35" s="469"/>
      <c r="AF35" s="469"/>
      <c r="AG35" s="469"/>
      <c r="AH35" s="469"/>
      <c r="AI35" s="469"/>
      <c r="AJ35" s="469"/>
      <c r="AK35" s="469"/>
      <c r="AL35" s="469"/>
      <c r="AM35" s="469"/>
      <c r="AN35" s="469"/>
      <c r="AO35" s="469"/>
      <c r="AP35" s="519" t="e">
        <f>SUM(T33:BO33)/12</f>
        <v>#DIV/0!</v>
      </c>
      <c r="AQ35" s="519"/>
      <c r="AR35" s="519"/>
      <c r="AS35" s="519"/>
      <c r="AT35" s="519"/>
      <c r="AU35" s="519"/>
    </row>
    <row r="36" spans="1:122" ht="7.5" customHeight="1" x14ac:dyDescent="0.35">
      <c r="A36" s="94"/>
      <c r="B36" s="94"/>
      <c r="C36" s="94"/>
      <c r="D36" s="94"/>
      <c r="E36" s="94"/>
      <c r="F36" s="94"/>
      <c r="G36" s="94"/>
      <c r="H36" s="94"/>
      <c r="I36" s="94"/>
      <c r="J36" s="214"/>
      <c r="K36" s="94"/>
      <c r="L36" s="94"/>
      <c r="M36" s="94"/>
      <c r="N36" s="94"/>
      <c r="O36" s="94"/>
      <c r="P36" s="94"/>
      <c r="Q36" s="94"/>
      <c r="R36" s="214"/>
      <c r="U36" s="1">
        <f>COUNTIF('Page 12 PC1YR'!L14:O14,"x")</f>
        <v>4</v>
      </c>
    </row>
  </sheetData>
  <sheetProtection sheet="1" objects="1" scenarios="1" selectLockedCells="1" selectUnlockedCells="1"/>
  <mergeCells count="392">
    <mergeCell ref="A2:Q2"/>
    <mergeCell ref="A3:E7"/>
    <mergeCell ref="F3:F7"/>
    <mergeCell ref="G3:G7"/>
    <mergeCell ref="H3:H7"/>
    <mergeCell ref="I3:I7"/>
    <mergeCell ref="J3:J7"/>
    <mergeCell ref="A1:L1"/>
    <mergeCell ref="M1:O1"/>
    <mergeCell ref="P1:Q1"/>
    <mergeCell ref="K3:K7"/>
    <mergeCell ref="L3:L7"/>
    <mergeCell ref="M3:M7"/>
    <mergeCell ref="N3:N7"/>
    <mergeCell ref="AN3:AQ7"/>
    <mergeCell ref="AR3:AU7"/>
    <mergeCell ref="AV3:AY7"/>
    <mergeCell ref="AZ3:BC7"/>
    <mergeCell ref="T3:W7"/>
    <mergeCell ref="X3:AA7"/>
    <mergeCell ref="AB3:AE7"/>
    <mergeCell ref="BA1:BK1"/>
    <mergeCell ref="BL1:BO1"/>
    <mergeCell ref="AE1:AQ1"/>
    <mergeCell ref="AR1:AZ1"/>
    <mergeCell ref="AV9:AY9"/>
    <mergeCell ref="AZ9:BC9"/>
    <mergeCell ref="BD9:BG9"/>
    <mergeCell ref="BH9:BK9"/>
    <mergeCell ref="AV10:AY10"/>
    <mergeCell ref="AZ10:BC10"/>
    <mergeCell ref="O3:O7"/>
    <mergeCell ref="P3:P7"/>
    <mergeCell ref="Q3:Q7"/>
    <mergeCell ref="AR8:AU8"/>
    <mergeCell ref="AV8:AY8"/>
    <mergeCell ref="AZ8:BC8"/>
    <mergeCell ref="BD8:BG8"/>
    <mergeCell ref="BH8:BK8"/>
    <mergeCell ref="T8:W8"/>
    <mergeCell ref="X8:AA8"/>
    <mergeCell ref="AB8:AE8"/>
    <mergeCell ref="AF8:AI8"/>
    <mergeCell ref="AJ8:AM8"/>
    <mergeCell ref="AN8:AQ8"/>
    <mergeCell ref="BD3:BG7"/>
    <mergeCell ref="BH3:BK7"/>
    <mergeCell ref="AF3:AI7"/>
    <mergeCell ref="AJ3:AM7"/>
    <mergeCell ref="DE3:DH7"/>
    <mergeCell ref="DI3:DL7"/>
    <mergeCell ref="DM3:DP7"/>
    <mergeCell ref="CO3:CR7"/>
    <mergeCell ref="CS3:CV7"/>
    <mergeCell ref="CW3:CZ7"/>
    <mergeCell ref="DA3:DD7"/>
    <mergeCell ref="BL9:BO9"/>
    <mergeCell ref="BU9:BX9"/>
    <mergeCell ref="CG3:CJ7"/>
    <mergeCell ref="CK3:CN7"/>
    <mergeCell ref="BU3:BX7"/>
    <mergeCell ref="BY3:CB7"/>
    <mergeCell ref="CC3:CF7"/>
    <mergeCell ref="BL8:BO8"/>
    <mergeCell ref="BL3:BO7"/>
    <mergeCell ref="BP1:BP29"/>
    <mergeCell ref="BL12:BO12"/>
    <mergeCell ref="BL16:BO16"/>
    <mergeCell ref="BL18:BO18"/>
    <mergeCell ref="BL20:BO20"/>
    <mergeCell ref="BL22:BO22"/>
    <mergeCell ref="BL24:BO24"/>
    <mergeCell ref="BL26:BO26"/>
    <mergeCell ref="A9:E9"/>
    <mergeCell ref="T9:W9"/>
    <mergeCell ref="X9:AA9"/>
    <mergeCell ref="AB9:AE9"/>
    <mergeCell ref="AF9:AI9"/>
    <mergeCell ref="AJ9:AM9"/>
    <mergeCell ref="AJ11:AM11"/>
    <mergeCell ref="AN11:AQ11"/>
    <mergeCell ref="AR11:AU11"/>
    <mergeCell ref="AN10:AQ10"/>
    <mergeCell ref="AR10:AU10"/>
    <mergeCell ref="AN9:AQ9"/>
    <mergeCell ref="AR9:AU9"/>
    <mergeCell ref="R1:R36"/>
    <mergeCell ref="A8:E8"/>
    <mergeCell ref="A13:E13"/>
    <mergeCell ref="T13:W13"/>
    <mergeCell ref="X13:AA13"/>
    <mergeCell ref="AB13:AE13"/>
    <mergeCell ref="AF13:AI13"/>
    <mergeCell ref="AN14:AQ14"/>
    <mergeCell ref="AR14:AU14"/>
    <mergeCell ref="AJ15:AM15"/>
    <mergeCell ref="AN15:AQ15"/>
    <mergeCell ref="AV12:AY12"/>
    <mergeCell ref="AZ12:BC12"/>
    <mergeCell ref="BD12:BG12"/>
    <mergeCell ref="BH12:BK12"/>
    <mergeCell ref="BD10:BG10"/>
    <mergeCell ref="BH10:BK10"/>
    <mergeCell ref="BL10:BO10"/>
    <mergeCell ref="A11:E11"/>
    <mergeCell ref="T11:W11"/>
    <mergeCell ref="X11:AA11"/>
    <mergeCell ref="AB11:AE11"/>
    <mergeCell ref="AF11:AI11"/>
    <mergeCell ref="BH11:BK11"/>
    <mergeCell ref="BL11:BO11"/>
    <mergeCell ref="AV11:AY11"/>
    <mergeCell ref="AZ11:BC11"/>
    <mergeCell ref="BD11:BG11"/>
    <mergeCell ref="A10:E10"/>
    <mergeCell ref="T10:W10"/>
    <mergeCell ref="X10:AA10"/>
    <mergeCell ref="AB10:AE10"/>
    <mergeCell ref="AF10:AI10"/>
    <mergeCell ref="AJ10:AM10"/>
    <mergeCell ref="A12:E12"/>
    <mergeCell ref="T12:W12"/>
    <mergeCell ref="X12:AA12"/>
    <mergeCell ref="AB12:AE12"/>
    <mergeCell ref="AF12:AI12"/>
    <mergeCell ref="AJ12:AM12"/>
    <mergeCell ref="AN12:AQ12"/>
    <mergeCell ref="AR12:AU12"/>
    <mergeCell ref="AJ13:AM13"/>
    <mergeCell ref="AN13:AQ13"/>
    <mergeCell ref="AR13:AU13"/>
    <mergeCell ref="A14:E14"/>
    <mergeCell ref="T14:W14"/>
    <mergeCell ref="X14:AA14"/>
    <mergeCell ref="AB14:AE14"/>
    <mergeCell ref="AF14:AI14"/>
    <mergeCell ref="AJ14:AM14"/>
    <mergeCell ref="BH13:BK13"/>
    <mergeCell ref="BL13:BO13"/>
    <mergeCell ref="AV13:AY13"/>
    <mergeCell ref="AZ13:BC13"/>
    <mergeCell ref="BD13:BG13"/>
    <mergeCell ref="A15:E15"/>
    <mergeCell ref="T15:W15"/>
    <mergeCell ref="X15:AA15"/>
    <mergeCell ref="AB15:AE15"/>
    <mergeCell ref="AF15:AI15"/>
    <mergeCell ref="BH15:BK15"/>
    <mergeCell ref="BL15:BO15"/>
    <mergeCell ref="AV15:AY15"/>
    <mergeCell ref="AZ15:BC15"/>
    <mergeCell ref="BD15:BG15"/>
    <mergeCell ref="BL17:BO17"/>
    <mergeCell ref="AV17:AY17"/>
    <mergeCell ref="AZ17:BC17"/>
    <mergeCell ref="BD17:BG17"/>
    <mergeCell ref="AR15:AU15"/>
    <mergeCell ref="AV14:AY14"/>
    <mergeCell ref="AZ14:BC14"/>
    <mergeCell ref="BD14:BG14"/>
    <mergeCell ref="BH14:BK14"/>
    <mergeCell ref="BL14:BO14"/>
    <mergeCell ref="AV16:AY16"/>
    <mergeCell ref="AZ16:BC16"/>
    <mergeCell ref="BD16:BG16"/>
    <mergeCell ref="BH16:BK16"/>
    <mergeCell ref="A16:E16"/>
    <mergeCell ref="T16:W16"/>
    <mergeCell ref="X16:AA16"/>
    <mergeCell ref="AB16:AE16"/>
    <mergeCell ref="AF16:AI16"/>
    <mergeCell ref="AJ16:AM16"/>
    <mergeCell ref="AN16:AQ16"/>
    <mergeCell ref="AR16:AU16"/>
    <mergeCell ref="AN18:AQ18"/>
    <mergeCell ref="AR18:AU18"/>
    <mergeCell ref="AJ17:AM17"/>
    <mergeCell ref="AN17:AQ17"/>
    <mergeCell ref="AR17:AU17"/>
    <mergeCell ref="A18:E18"/>
    <mergeCell ref="T18:W18"/>
    <mergeCell ref="X18:AA18"/>
    <mergeCell ref="AB18:AE18"/>
    <mergeCell ref="AF18:AI18"/>
    <mergeCell ref="A17:E17"/>
    <mergeCell ref="T17:W17"/>
    <mergeCell ref="X17:AA17"/>
    <mergeCell ref="AB17:AE17"/>
    <mergeCell ref="AF17:AI17"/>
    <mergeCell ref="AJ19:AM19"/>
    <mergeCell ref="AN19:AQ19"/>
    <mergeCell ref="AR19:AU19"/>
    <mergeCell ref="AV18:AY18"/>
    <mergeCell ref="AZ18:BC18"/>
    <mergeCell ref="BD18:BG18"/>
    <mergeCell ref="BH18:BK18"/>
    <mergeCell ref="AJ18:AM18"/>
    <mergeCell ref="BH17:BK17"/>
    <mergeCell ref="BL21:BO21"/>
    <mergeCell ref="AV21:AY21"/>
    <mergeCell ref="AZ21:BC21"/>
    <mergeCell ref="BD21:BG21"/>
    <mergeCell ref="A19:E19"/>
    <mergeCell ref="T19:W19"/>
    <mergeCell ref="X19:AA19"/>
    <mergeCell ref="AB19:AE19"/>
    <mergeCell ref="AF19:AI19"/>
    <mergeCell ref="BH19:BK19"/>
    <mergeCell ref="BL19:BO19"/>
    <mergeCell ref="AV19:AY19"/>
    <mergeCell ref="AZ19:BC19"/>
    <mergeCell ref="BD19:BG19"/>
    <mergeCell ref="A20:E20"/>
    <mergeCell ref="T20:W20"/>
    <mergeCell ref="X20:AA20"/>
    <mergeCell ref="AB20:AE20"/>
    <mergeCell ref="AF20:AI20"/>
    <mergeCell ref="AJ20:AM20"/>
    <mergeCell ref="AN20:AQ20"/>
    <mergeCell ref="AR20:AU20"/>
    <mergeCell ref="AV20:AY20"/>
    <mergeCell ref="AZ20:BC20"/>
    <mergeCell ref="A22:E22"/>
    <mergeCell ref="T22:W22"/>
    <mergeCell ref="X22:AA22"/>
    <mergeCell ref="AB22:AE22"/>
    <mergeCell ref="AF22:AI22"/>
    <mergeCell ref="A21:E21"/>
    <mergeCell ref="T21:W21"/>
    <mergeCell ref="X21:AA21"/>
    <mergeCell ref="AB21:AE21"/>
    <mergeCell ref="AF21:AI21"/>
    <mergeCell ref="BD20:BG20"/>
    <mergeCell ref="BH20:BK20"/>
    <mergeCell ref="AJ23:AM23"/>
    <mergeCell ref="AN23:AQ23"/>
    <mergeCell ref="AR23:AU23"/>
    <mergeCell ref="AV22:AY22"/>
    <mergeCell ref="AZ22:BC22"/>
    <mergeCell ref="BD22:BG22"/>
    <mergeCell ref="BH22:BK22"/>
    <mergeCell ref="AJ22:AM22"/>
    <mergeCell ref="BH21:BK21"/>
    <mergeCell ref="AN22:AQ22"/>
    <mergeCell ref="AR22:AU22"/>
    <mergeCell ref="AJ21:AM21"/>
    <mergeCell ref="AN21:AQ21"/>
    <mergeCell ref="AR21:AU21"/>
    <mergeCell ref="BL25:BO25"/>
    <mergeCell ref="AV25:AY25"/>
    <mergeCell ref="AZ25:BC25"/>
    <mergeCell ref="BD25:BG25"/>
    <mergeCell ref="A23:E23"/>
    <mergeCell ref="T23:W23"/>
    <mergeCell ref="X23:AA23"/>
    <mergeCell ref="AB23:AE23"/>
    <mergeCell ref="AF23:AI23"/>
    <mergeCell ref="BH23:BK23"/>
    <mergeCell ref="BL23:BO23"/>
    <mergeCell ref="AV23:AY23"/>
    <mergeCell ref="AZ23:BC23"/>
    <mergeCell ref="BD23:BG23"/>
    <mergeCell ref="A24:E24"/>
    <mergeCell ref="T24:W24"/>
    <mergeCell ref="X24:AA24"/>
    <mergeCell ref="AB24:AE24"/>
    <mergeCell ref="AF24:AI24"/>
    <mergeCell ref="AJ24:AM24"/>
    <mergeCell ref="AN24:AQ24"/>
    <mergeCell ref="AR24:AU24"/>
    <mergeCell ref="AV24:AY24"/>
    <mergeCell ref="AZ24:BC24"/>
    <mergeCell ref="A26:E26"/>
    <mergeCell ref="T26:W26"/>
    <mergeCell ref="X26:AA26"/>
    <mergeCell ref="AB26:AE26"/>
    <mergeCell ref="AF26:AI26"/>
    <mergeCell ref="A25:E25"/>
    <mergeCell ref="T25:W25"/>
    <mergeCell ref="X25:AA25"/>
    <mergeCell ref="AB25:AE25"/>
    <mergeCell ref="AF25:AI25"/>
    <mergeCell ref="BD24:BG24"/>
    <mergeCell ref="BH24:BK24"/>
    <mergeCell ref="AJ27:AM27"/>
    <mergeCell ref="AN27:AQ27"/>
    <mergeCell ref="AR27:AU27"/>
    <mergeCell ref="AV26:AY26"/>
    <mergeCell ref="AZ26:BC26"/>
    <mergeCell ref="BD26:BG26"/>
    <mergeCell ref="BH26:BK26"/>
    <mergeCell ref="AJ26:AM26"/>
    <mergeCell ref="BH25:BK25"/>
    <mergeCell ref="AN26:AQ26"/>
    <mergeCell ref="AR26:AU26"/>
    <mergeCell ref="AJ25:AM25"/>
    <mergeCell ref="AN25:AQ25"/>
    <mergeCell ref="AR25:AU25"/>
    <mergeCell ref="A27:E27"/>
    <mergeCell ref="T27:W27"/>
    <mergeCell ref="X27:AA27"/>
    <mergeCell ref="AB27:AE27"/>
    <mergeCell ref="AF27:AI27"/>
    <mergeCell ref="BH27:BK27"/>
    <mergeCell ref="BL27:BO27"/>
    <mergeCell ref="AV27:AY27"/>
    <mergeCell ref="AZ27:BC27"/>
    <mergeCell ref="BD27:BG27"/>
    <mergeCell ref="BL28:BO28"/>
    <mergeCell ref="A29:E29"/>
    <mergeCell ref="T29:W29"/>
    <mergeCell ref="X29:AA29"/>
    <mergeCell ref="AB29:AE29"/>
    <mergeCell ref="AF29:AI29"/>
    <mergeCell ref="BH29:BK29"/>
    <mergeCell ref="BL29:BO29"/>
    <mergeCell ref="AV29:AY29"/>
    <mergeCell ref="AZ29:BC29"/>
    <mergeCell ref="BD29:BG29"/>
    <mergeCell ref="A28:E28"/>
    <mergeCell ref="T28:W28"/>
    <mergeCell ref="X28:AA28"/>
    <mergeCell ref="AB28:AE28"/>
    <mergeCell ref="AF28:AI28"/>
    <mergeCell ref="AJ28:AM28"/>
    <mergeCell ref="AN28:AQ28"/>
    <mergeCell ref="AR28:AU28"/>
    <mergeCell ref="AN30:AQ30"/>
    <mergeCell ref="AR30:AU30"/>
    <mergeCell ref="AJ29:AM29"/>
    <mergeCell ref="AN29:AQ29"/>
    <mergeCell ref="AR29:AU29"/>
    <mergeCell ref="AV28:AY28"/>
    <mergeCell ref="AZ28:BC28"/>
    <mergeCell ref="BD28:BG28"/>
    <mergeCell ref="BH28:BK28"/>
    <mergeCell ref="AJ31:AM31"/>
    <mergeCell ref="AN31:AQ31"/>
    <mergeCell ref="AR31:AU31"/>
    <mergeCell ref="AV30:AY30"/>
    <mergeCell ref="AZ30:BC30"/>
    <mergeCell ref="BD30:BG30"/>
    <mergeCell ref="BH30:BK30"/>
    <mergeCell ref="BL30:BO30"/>
    <mergeCell ref="A31:E31"/>
    <mergeCell ref="T31:W31"/>
    <mergeCell ref="X31:AA31"/>
    <mergeCell ref="AB31:AE31"/>
    <mergeCell ref="AF31:AI31"/>
    <mergeCell ref="BH31:BK31"/>
    <mergeCell ref="BL31:BO31"/>
    <mergeCell ref="AV31:AY31"/>
    <mergeCell ref="AZ31:BC31"/>
    <mergeCell ref="BD31:BG31"/>
    <mergeCell ref="A30:E30"/>
    <mergeCell ref="T30:W30"/>
    <mergeCell ref="X30:AA30"/>
    <mergeCell ref="AB30:AE30"/>
    <mergeCell ref="AF30:AI30"/>
    <mergeCell ref="AJ30:AM30"/>
    <mergeCell ref="AV32:AY32"/>
    <mergeCell ref="AZ32:BC32"/>
    <mergeCell ref="BD32:BG32"/>
    <mergeCell ref="BH32:BK32"/>
    <mergeCell ref="BL32:BO32"/>
    <mergeCell ref="A33:E33"/>
    <mergeCell ref="T33:W33"/>
    <mergeCell ref="X33:AA33"/>
    <mergeCell ref="AB33:AE33"/>
    <mergeCell ref="AF33:AI33"/>
    <mergeCell ref="BH33:BK33"/>
    <mergeCell ref="BL33:BO33"/>
    <mergeCell ref="AV33:AY33"/>
    <mergeCell ref="AZ33:BC33"/>
    <mergeCell ref="BD33:BG33"/>
    <mergeCell ref="A32:E32"/>
    <mergeCell ref="T32:W32"/>
    <mergeCell ref="X32:AA32"/>
    <mergeCell ref="AB32:AE32"/>
    <mergeCell ref="AF32:AI32"/>
    <mergeCell ref="AJ32:AM32"/>
    <mergeCell ref="AN32:AQ32"/>
    <mergeCell ref="AR32:AU32"/>
    <mergeCell ref="J34:J36"/>
    <mergeCell ref="K34:Q36"/>
    <mergeCell ref="Z35:AO35"/>
    <mergeCell ref="AP35:AU35"/>
    <mergeCell ref="AJ33:AM33"/>
    <mergeCell ref="AN33:AQ33"/>
    <mergeCell ref="AR33:AU33"/>
    <mergeCell ref="F34:I36"/>
    <mergeCell ref="A34:E36"/>
  </mergeCells>
  <pageMargins left="1" right="0.7" top="0.75" bottom="0.75" header="0.3" footer="0.3"/>
  <pageSetup scale="97"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AY193"/>
  <sheetViews>
    <sheetView zoomScaleNormal="100" zoomScaleSheetLayoutView="100" workbookViewId="0">
      <pane ySplit="10" topLeftCell="A11" activePane="bottomLeft" state="frozen"/>
      <selection activeCell="A3" sqref="A3:AR55"/>
      <selection pane="bottomLeft" activeCell="X44" sqref="X44"/>
    </sheetView>
  </sheetViews>
  <sheetFormatPr defaultColWidth="0" defaultRowHeight="14.15" zeroHeight="1" x14ac:dyDescent="0.35"/>
  <cols>
    <col min="1" max="1" width="2.84375" style="1" customWidth="1"/>
    <col min="2" max="44" width="2.3046875" style="1" customWidth="1"/>
    <col min="45" max="45" width="1.3046875" style="1" customWidth="1"/>
    <col min="46" max="47" width="2.3046875" style="1" hidden="1" customWidth="1"/>
    <col min="48" max="48" width="10.07421875" style="1" hidden="1" customWidth="1"/>
    <col min="49" max="16384" width="2.3046875" style="1" hidden="1"/>
  </cols>
  <sheetData>
    <row r="1" spans="1:51" ht="15.45" x14ac:dyDescent="0.4">
      <c r="A1" s="86" t="str">
        <f>'Page 1'!B11</f>
        <v>Gasconade County</v>
      </c>
      <c r="B1" s="86"/>
      <c r="C1" s="86"/>
      <c r="D1" s="86"/>
      <c r="E1" s="86"/>
      <c r="F1" s="86"/>
      <c r="G1" s="86"/>
      <c r="H1" s="86"/>
      <c r="I1" s="86"/>
      <c r="J1" s="86"/>
      <c r="K1" s="86"/>
      <c r="L1" s="86"/>
      <c r="M1" s="86"/>
      <c r="N1" s="86"/>
      <c r="O1" s="86"/>
      <c r="P1" s="86"/>
      <c r="Q1" s="86"/>
      <c r="R1" s="86"/>
      <c r="S1" s="86"/>
      <c r="T1" s="86"/>
      <c r="U1" s="86"/>
      <c r="V1" s="86"/>
      <c r="W1" s="87" t="s">
        <v>13</v>
      </c>
      <c r="X1" s="88"/>
      <c r="Y1" s="88"/>
      <c r="Z1" s="88"/>
      <c r="AA1" s="88"/>
      <c r="AB1" s="88"/>
      <c r="AC1" s="88"/>
      <c r="AD1" s="88"/>
      <c r="AE1" s="88"/>
      <c r="AF1" s="88"/>
      <c r="AG1" s="88"/>
      <c r="AH1" s="88"/>
      <c r="AI1" s="88"/>
      <c r="AJ1" s="124"/>
      <c r="AK1" s="124"/>
      <c r="AL1" s="124"/>
      <c r="AM1" s="124"/>
      <c r="AN1" s="124"/>
      <c r="AO1" s="124"/>
      <c r="AP1" s="124"/>
      <c r="AQ1" s="124"/>
      <c r="AR1" s="124"/>
      <c r="AS1" s="85"/>
      <c r="AV1" s="1" t="str">
        <f>'Page 1'!B6</f>
        <v>2026-2027</v>
      </c>
      <c r="AW1" s="1" t="str">
        <f>LEFT(AV1,4)</f>
        <v>2026</v>
      </c>
      <c r="AY1" s="1" t="str">
        <f>RIGHT(AV1,4)</f>
        <v>2027</v>
      </c>
    </row>
    <row r="2" spans="1:51" ht="6" customHeight="1" x14ac:dyDescent="0.4">
      <c r="A2" s="548"/>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c r="AF2" s="123"/>
      <c r="AG2" s="123"/>
      <c r="AH2" s="123"/>
      <c r="AI2" s="123"/>
      <c r="AJ2" s="123"/>
      <c r="AK2" s="123"/>
      <c r="AL2" s="123"/>
      <c r="AM2" s="123"/>
      <c r="AN2" s="123"/>
      <c r="AO2" s="123"/>
      <c r="AP2" s="123"/>
      <c r="AQ2" s="123"/>
      <c r="AR2" s="123"/>
      <c r="AS2" s="85"/>
    </row>
    <row r="3" spans="1:51" x14ac:dyDescent="0.35">
      <c r="A3" s="382" t="s">
        <v>738</v>
      </c>
      <c r="B3" s="383"/>
      <c r="C3" s="383"/>
      <c r="D3" s="383"/>
      <c r="E3" s="383"/>
      <c r="F3" s="383"/>
      <c r="G3" s="383"/>
      <c r="H3" s="383"/>
      <c r="I3" s="383"/>
      <c r="J3" s="383"/>
      <c r="K3" s="383"/>
      <c r="L3" s="383"/>
      <c r="M3" s="383"/>
      <c r="N3" s="383"/>
      <c r="O3" s="383"/>
      <c r="P3" s="383"/>
      <c r="Q3" s="383"/>
      <c r="R3" s="383"/>
      <c r="S3" s="383"/>
      <c r="T3" s="383"/>
      <c r="U3" s="383"/>
      <c r="V3" s="383"/>
      <c r="W3" s="383"/>
      <c r="X3" s="383"/>
      <c r="Y3" s="383"/>
      <c r="Z3" s="383"/>
      <c r="AA3" s="383"/>
      <c r="AB3" s="383"/>
      <c r="AC3" s="383"/>
      <c r="AD3" s="383"/>
      <c r="AE3" s="383"/>
      <c r="AF3" s="383"/>
      <c r="AG3" s="383"/>
      <c r="AH3" s="383"/>
      <c r="AI3" s="383"/>
      <c r="AJ3" s="384"/>
      <c r="AK3" s="384"/>
      <c r="AL3" s="384"/>
      <c r="AM3" s="384"/>
      <c r="AN3" s="384"/>
      <c r="AO3" s="384"/>
      <c r="AP3" s="384"/>
      <c r="AQ3" s="384"/>
      <c r="AR3" s="385"/>
      <c r="AS3" s="85"/>
    </row>
    <row r="4" spans="1:51" ht="14.6" thickBot="1" x14ac:dyDescent="0.4">
      <c r="A4" s="529"/>
      <c r="B4" s="530"/>
      <c r="C4" s="530"/>
      <c r="D4" s="530"/>
      <c r="E4" s="530"/>
      <c r="F4" s="530"/>
      <c r="G4" s="530"/>
      <c r="H4" s="530"/>
      <c r="I4" s="530"/>
      <c r="J4" s="530"/>
      <c r="K4" s="530"/>
      <c r="L4" s="530"/>
      <c r="M4" s="530"/>
      <c r="N4" s="530"/>
      <c r="O4" s="530"/>
      <c r="P4" s="530"/>
      <c r="Q4" s="530"/>
      <c r="R4" s="530"/>
      <c r="S4" s="530"/>
      <c r="T4" s="530"/>
      <c r="U4" s="530"/>
      <c r="V4" s="530"/>
      <c r="W4" s="530"/>
      <c r="X4" s="530"/>
      <c r="Y4" s="530"/>
      <c r="Z4" s="530"/>
      <c r="AA4" s="530"/>
      <c r="AB4" s="530"/>
      <c r="AC4" s="530"/>
      <c r="AD4" s="530"/>
      <c r="AE4" s="530"/>
      <c r="AF4" s="530"/>
      <c r="AG4" s="530"/>
      <c r="AH4" s="530"/>
      <c r="AI4" s="530"/>
      <c r="AJ4" s="338"/>
      <c r="AK4" s="338"/>
      <c r="AL4" s="338"/>
      <c r="AM4" s="338"/>
      <c r="AN4" s="338"/>
      <c r="AO4" s="338"/>
      <c r="AP4" s="338"/>
      <c r="AQ4" s="338"/>
      <c r="AR4" s="339"/>
      <c r="AS4" s="85"/>
    </row>
    <row r="5" spans="1:51" ht="15" x14ac:dyDescent="0.35">
      <c r="A5" s="538" t="s">
        <v>740</v>
      </c>
      <c r="B5" s="539"/>
      <c r="C5" s="544" t="s">
        <v>741</v>
      </c>
      <c r="D5" s="539"/>
      <c r="E5" s="539"/>
      <c r="F5" s="539"/>
      <c r="G5" s="539"/>
      <c r="H5" s="539"/>
      <c r="I5" s="539"/>
      <c r="J5" s="539"/>
      <c r="K5" s="539"/>
      <c r="L5" s="539"/>
      <c r="M5" s="539"/>
      <c r="N5" s="539"/>
      <c r="O5" s="539"/>
      <c r="P5" s="539"/>
      <c r="Q5" s="539"/>
      <c r="R5" s="539"/>
      <c r="S5" s="539"/>
      <c r="T5" s="545"/>
      <c r="U5" s="535" t="str">
        <f>AW1</f>
        <v>2026</v>
      </c>
      <c r="V5" s="536"/>
      <c r="W5" s="536"/>
      <c r="X5" s="536"/>
      <c r="Y5" s="536"/>
      <c r="Z5" s="536"/>
      <c r="AA5" s="536"/>
      <c r="AB5" s="536"/>
      <c r="AC5" s="536"/>
      <c r="AD5" s="536"/>
      <c r="AE5" s="536"/>
      <c r="AF5" s="537"/>
      <c r="AG5" s="535" t="str">
        <f>AY1</f>
        <v>2027</v>
      </c>
      <c r="AH5" s="536"/>
      <c r="AI5" s="536"/>
      <c r="AJ5" s="536"/>
      <c r="AK5" s="536"/>
      <c r="AL5" s="536"/>
      <c r="AM5" s="536"/>
      <c r="AN5" s="536"/>
      <c r="AO5" s="536"/>
      <c r="AP5" s="536"/>
      <c r="AQ5" s="536"/>
      <c r="AR5" s="537"/>
      <c r="AS5" s="85"/>
    </row>
    <row r="6" spans="1:51" ht="15" customHeight="1" x14ac:dyDescent="0.35">
      <c r="A6" s="540"/>
      <c r="B6" s="541"/>
      <c r="C6" s="541"/>
      <c r="D6" s="541"/>
      <c r="E6" s="541"/>
      <c r="F6" s="541"/>
      <c r="G6" s="541"/>
      <c r="H6" s="541"/>
      <c r="I6" s="541"/>
      <c r="J6" s="541"/>
      <c r="K6" s="541"/>
      <c r="L6" s="541"/>
      <c r="M6" s="541"/>
      <c r="N6" s="541"/>
      <c r="O6" s="541"/>
      <c r="P6" s="541"/>
      <c r="Q6" s="541"/>
      <c r="R6" s="541"/>
      <c r="S6" s="541"/>
      <c r="T6" s="546"/>
      <c r="U6" s="531" t="s">
        <v>650</v>
      </c>
      <c r="V6" s="533" t="s">
        <v>652</v>
      </c>
      <c r="W6" s="533" t="s">
        <v>653</v>
      </c>
      <c r="X6" s="533" t="s">
        <v>654</v>
      </c>
      <c r="Y6" s="533" t="s">
        <v>655</v>
      </c>
      <c r="Z6" s="533" t="s">
        <v>656</v>
      </c>
      <c r="AA6" s="533" t="s">
        <v>657</v>
      </c>
      <c r="AB6" s="533" t="s">
        <v>658</v>
      </c>
      <c r="AC6" s="533" t="s">
        <v>659</v>
      </c>
      <c r="AD6" s="533" t="s">
        <v>660</v>
      </c>
      <c r="AE6" s="533" t="s">
        <v>661</v>
      </c>
      <c r="AF6" s="549" t="s">
        <v>739</v>
      </c>
      <c r="AG6" s="531" t="s">
        <v>650</v>
      </c>
      <c r="AH6" s="533" t="s">
        <v>652</v>
      </c>
      <c r="AI6" s="533" t="s">
        <v>653</v>
      </c>
      <c r="AJ6" s="533" t="s">
        <v>654</v>
      </c>
      <c r="AK6" s="533" t="s">
        <v>655</v>
      </c>
      <c r="AL6" s="533" t="s">
        <v>656</v>
      </c>
      <c r="AM6" s="533" t="s">
        <v>657</v>
      </c>
      <c r="AN6" s="533" t="s">
        <v>658</v>
      </c>
      <c r="AO6" s="533" t="s">
        <v>659</v>
      </c>
      <c r="AP6" s="533" t="s">
        <v>660</v>
      </c>
      <c r="AQ6" s="533" t="s">
        <v>661</v>
      </c>
      <c r="AR6" s="549" t="s">
        <v>739</v>
      </c>
      <c r="AS6" s="85"/>
    </row>
    <row r="7" spans="1:51" x14ac:dyDescent="0.35">
      <c r="A7" s="540"/>
      <c r="B7" s="541"/>
      <c r="C7" s="541"/>
      <c r="D7" s="541"/>
      <c r="E7" s="541"/>
      <c r="F7" s="541"/>
      <c r="G7" s="541"/>
      <c r="H7" s="541"/>
      <c r="I7" s="541"/>
      <c r="J7" s="541"/>
      <c r="K7" s="541"/>
      <c r="L7" s="541"/>
      <c r="M7" s="541"/>
      <c r="N7" s="541"/>
      <c r="O7" s="541"/>
      <c r="P7" s="541"/>
      <c r="Q7" s="541"/>
      <c r="R7" s="541"/>
      <c r="S7" s="541"/>
      <c r="T7" s="546"/>
      <c r="U7" s="531"/>
      <c r="V7" s="533"/>
      <c r="W7" s="533"/>
      <c r="X7" s="533"/>
      <c r="Y7" s="533"/>
      <c r="Z7" s="533"/>
      <c r="AA7" s="533"/>
      <c r="AB7" s="533"/>
      <c r="AC7" s="533"/>
      <c r="AD7" s="533"/>
      <c r="AE7" s="533"/>
      <c r="AF7" s="549"/>
      <c r="AG7" s="531"/>
      <c r="AH7" s="533"/>
      <c r="AI7" s="533"/>
      <c r="AJ7" s="533"/>
      <c r="AK7" s="533"/>
      <c r="AL7" s="533"/>
      <c r="AM7" s="533"/>
      <c r="AN7" s="533"/>
      <c r="AO7" s="533"/>
      <c r="AP7" s="533"/>
      <c r="AQ7" s="533"/>
      <c r="AR7" s="549"/>
      <c r="AS7" s="85"/>
    </row>
    <row r="8" spans="1:51" x14ac:dyDescent="0.35">
      <c r="A8" s="540"/>
      <c r="B8" s="541"/>
      <c r="C8" s="541"/>
      <c r="D8" s="541"/>
      <c r="E8" s="541"/>
      <c r="F8" s="541"/>
      <c r="G8" s="541"/>
      <c r="H8" s="541"/>
      <c r="I8" s="541"/>
      <c r="J8" s="541"/>
      <c r="K8" s="541"/>
      <c r="L8" s="541"/>
      <c r="M8" s="541"/>
      <c r="N8" s="541"/>
      <c r="O8" s="541"/>
      <c r="P8" s="541"/>
      <c r="Q8" s="541"/>
      <c r="R8" s="541"/>
      <c r="S8" s="541"/>
      <c r="T8" s="546"/>
      <c r="U8" s="531"/>
      <c r="V8" s="533"/>
      <c r="W8" s="533"/>
      <c r="X8" s="533"/>
      <c r="Y8" s="533"/>
      <c r="Z8" s="533"/>
      <c r="AA8" s="533"/>
      <c r="AB8" s="533"/>
      <c r="AC8" s="533"/>
      <c r="AD8" s="533"/>
      <c r="AE8" s="533"/>
      <c r="AF8" s="549"/>
      <c r="AG8" s="531"/>
      <c r="AH8" s="533"/>
      <c r="AI8" s="533"/>
      <c r="AJ8" s="533"/>
      <c r="AK8" s="533"/>
      <c r="AL8" s="533"/>
      <c r="AM8" s="533"/>
      <c r="AN8" s="533"/>
      <c r="AO8" s="533"/>
      <c r="AP8" s="533"/>
      <c r="AQ8" s="533"/>
      <c r="AR8" s="549"/>
      <c r="AS8" s="85"/>
    </row>
    <row r="9" spans="1:51" ht="18" customHeight="1" x14ac:dyDescent="0.35">
      <c r="A9" s="540"/>
      <c r="B9" s="541"/>
      <c r="C9" s="541"/>
      <c r="D9" s="541"/>
      <c r="E9" s="541"/>
      <c r="F9" s="541"/>
      <c r="G9" s="541"/>
      <c r="H9" s="541"/>
      <c r="I9" s="541"/>
      <c r="J9" s="541"/>
      <c r="K9" s="541"/>
      <c r="L9" s="541"/>
      <c r="M9" s="541"/>
      <c r="N9" s="541"/>
      <c r="O9" s="541"/>
      <c r="P9" s="541"/>
      <c r="Q9" s="541"/>
      <c r="R9" s="541"/>
      <c r="S9" s="541"/>
      <c r="T9" s="546"/>
      <c r="U9" s="531"/>
      <c r="V9" s="533"/>
      <c r="W9" s="533"/>
      <c r="X9" s="533"/>
      <c r="Y9" s="533"/>
      <c r="Z9" s="533"/>
      <c r="AA9" s="533"/>
      <c r="AB9" s="533"/>
      <c r="AC9" s="533"/>
      <c r="AD9" s="533"/>
      <c r="AE9" s="533"/>
      <c r="AF9" s="549"/>
      <c r="AG9" s="531"/>
      <c r="AH9" s="533"/>
      <c r="AI9" s="533"/>
      <c r="AJ9" s="533"/>
      <c r="AK9" s="533"/>
      <c r="AL9" s="533"/>
      <c r="AM9" s="533"/>
      <c r="AN9" s="533"/>
      <c r="AO9" s="533"/>
      <c r="AP9" s="533"/>
      <c r="AQ9" s="533"/>
      <c r="AR9" s="549"/>
      <c r="AS9" s="85"/>
    </row>
    <row r="10" spans="1:51" ht="14.6" thickBot="1" x14ac:dyDescent="0.4">
      <c r="A10" s="542"/>
      <c r="B10" s="543"/>
      <c r="C10" s="543"/>
      <c r="D10" s="543"/>
      <c r="E10" s="543"/>
      <c r="F10" s="543"/>
      <c r="G10" s="543"/>
      <c r="H10" s="543"/>
      <c r="I10" s="543"/>
      <c r="J10" s="543"/>
      <c r="K10" s="543"/>
      <c r="L10" s="543"/>
      <c r="M10" s="543"/>
      <c r="N10" s="543"/>
      <c r="O10" s="543"/>
      <c r="P10" s="543"/>
      <c r="Q10" s="543"/>
      <c r="R10" s="543"/>
      <c r="S10" s="543"/>
      <c r="T10" s="547"/>
      <c r="U10" s="532"/>
      <c r="V10" s="534"/>
      <c r="W10" s="534"/>
      <c r="X10" s="534"/>
      <c r="Y10" s="534"/>
      <c r="Z10" s="534"/>
      <c r="AA10" s="534"/>
      <c r="AB10" s="534"/>
      <c r="AC10" s="534"/>
      <c r="AD10" s="534"/>
      <c r="AE10" s="534"/>
      <c r="AF10" s="550"/>
      <c r="AG10" s="532"/>
      <c r="AH10" s="534"/>
      <c r="AI10" s="534"/>
      <c r="AJ10" s="534"/>
      <c r="AK10" s="534"/>
      <c r="AL10" s="534"/>
      <c r="AM10" s="534"/>
      <c r="AN10" s="534"/>
      <c r="AO10" s="534"/>
      <c r="AP10" s="534"/>
      <c r="AQ10" s="534"/>
      <c r="AR10" s="550"/>
      <c r="AS10" s="85"/>
    </row>
    <row r="11" spans="1:51" ht="18" customHeight="1" x14ac:dyDescent="0.35">
      <c r="A11" s="555">
        <v>1</v>
      </c>
      <c r="B11" s="556"/>
      <c r="C11" s="557" t="s">
        <v>742</v>
      </c>
      <c r="D11" s="557"/>
      <c r="E11" s="557"/>
      <c r="F11" s="557"/>
      <c r="G11" s="557"/>
      <c r="H11" s="557"/>
      <c r="I11" s="557"/>
      <c r="J11" s="557"/>
      <c r="K11" s="557"/>
      <c r="L11" s="557"/>
      <c r="M11" s="557"/>
      <c r="N11" s="557"/>
      <c r="O11" s="557"/>
      <c r="P11" s="557"/>
      <c r="Q11" s="557"/>
      <c r="R11" s="557"/>
      <c r="S11" s="557"/>
      <c r="T11" s="558"/>
      <c r="U11" s="22" t="s">
        <v>1114</v>
      </c>
      <c r="V11" s="23" t="s">
        <v>1114</v>
      </c>
      <c r="W11" s="23" t="s">
        <v>1114</v>
      </c>
      <c r="X11" s="23" t="s">
        <v>1114</v>
      </c>
      <c r="Y11" s="23" t="s">
        <v>1114</v>
      </c>
      <c r="Z11" s="23" t="s">
        <v>1114</v>
      </c>
      <c r="AA11" s="23" t="s">
        <v>1114</v>
      </c>
      <c r="AB11" s="23" t="s">
        <v>1114</v>
      </c>
      <c r="AC11" s="23" t="s">
        <v>1114</v>
      </c>
      <c r="AD11" s="23" t="s">
        <v>1114</v>
      </c>
      <c r="AE11" s="23" t="s">
        <v>1114</v>
      </c>
      <c r="AF11" s="24" t="s">
        <v>1114</v>
      </c>
      <c r="AG11" s="22" t="s">
        <v>1114</v>
      </c>
      <c r="AH11" s="23" t="s">
        <v>1114</v>
      </c>
      <c r="AI11" s="23" t="s">
        <v>1114</v>
      </c>
      <c r="AJ11" s="23" t="s">
        <v>1114</v>
      </c>
      <c r="AK11" s="23" t="s">
        <v>1114</v>
      </c>
      <c r="AL11" s="23" t="s">
        <v>1114</v>
      </c>
      <c r="AM11" s="23" t="s">
        <v>1114</v>
      </c>
      <c r="AN11" s="23" t="s">
        <v>1114</v>
      </c>
      <c r="AO11" s="23" t="s">
        <v>1114</v>
      </c>
      <c r="AP11" s="23" t="s">
        <v>1114</v>
      </c>
      <c r="AQ11" s="23" t="s">
        <v>1114</v>
      </c>
      <c r="AR11" s="24" t="s">
        <v>1114</v>
      </c>
      <c r="AS11" s="85"/>
    </row>
    <row r="12" spans="1:51" ht="18" customHeight="1" x14ac:dyDescent="0.35">
      <c r="A12" s="551"/>
      <c r="B12" s="552"/>
      <c r="C12" s="553"/>
      <c r="D12" s="553"/>
      <c r="E12" s="553"/>
      <c r="F12" s="553"/>
      <c r="G12" s="553"/>
      <c r="H12" s="553"/>
      <c r="I12" s="553"/>
      <c r="J12" s="553"/>
      <c r="K12" s="553"/>
      <c r="L12" s="553"/>
      <c r="M12" s="553"/>
      <c r="N12" s="553"/>
      <c r="O12" s="553"/>
      <c r="P12" s="553"/>
      <c r="Q12" s="553"/>
      <c r="R12" s="553"/>
      <c r="S12" s="553"/>
      <c r="T12" s="554"/>
      <c r="U12" s="37"/>
      <c r="V12" s="38"/>
      <c r="W12" s="38"/>
      <c r="X12" s="38"/>
      <c r="Y12" s="38"/>
      <c r="Z12" s="38"/>
      <c r="AA12" s="38"/>
      <c r="AB12" s="38"/>
      <c r="AC12" s="38"/>
      <c r="AD12" s="38"/>
      <c r="AE12" s="38"/>
      <c r="AF12" s="39"/>
      <c r="AG12" s="37"/>
      <c r="AH12" s="38"/>
      <c r="AI12" s="38"/>
      <c r="AJ12" s="38"/>
      <c r="AK12" s="38"/>
      <c r="AL12" s="38"/>
      <c r="AM12" s="38"/>
      <c r="AN12" s="38"/>
      <c r="AO12" s="38"/>
      <c r="AP12" s="38"/>
      <c r="AQ12" s="38"/>
      <c r="AR12" s="39"/>
      <c r="AS12" s="85"/>
    </row>
    <row r="13" spans="1:51" ht="18" customHeight="1" x14ac:dyDescent="0.35">
      <c r="A13" s="551"/>
      <c r="B13" s="552"/>
      <c r="C13" s="553" t="s">
        <v>743</v>
      </c>
      <c r="D13" s="553"/>
      <c r="E13" s="553"/>
      <c r="F13" s="553"/>
      <c r="G13" s="553"/>
      <c r="H13" s="553"/>
      <c r="I13" s="553"/>
      <c r="J13" s="553"/>
      <c r="K13" s="553"/>
      <c r="L13" s="553"/>
      <c r="M13" s="553"/>
      <c r="N13" s="553"/>
      <c r="O13" s="553"/>
      <c r="P13" s="553"/>
      <c r="Q13" s="553"/>
      <c r="R13" s="553"/>
      <c r="S13" s="553"/>
      <c r="T13" s="554"/>
      <c r="U13" s="37"/>
      <c r="V13" s="38"/>
      <c r="W13" s="38"/>
      <c r="X13" s="38"/>
      <c r="Y13" s="38"/>
      <c r="Z13" s="38"/>
      <c r="AA13" s="38"/>
      <c r="AB13" s="38"/>
      <c r="AC13" s="38"/>
      <c r="AD13" s="38"/>
      <c r="AE13" s="38"/>
      <c r="AF13" s="39"/>
      <c r="AG13" s="37"/>
      <c r="AH13" s="38"/>
      <c r="AI13" s="38"/>
      <c r="AJ13" s="38"/>
      <c r="AK13" s="38"/>
      <c r="AL13" s="38"/>
      <c r="AM13" s="38"/>
      <c r="AN13" s="38"/>
      <c r="AO13" s="38"/>
      <c r="AP13" s="38"/>
      <c r="AQ13" s="38"/>
      <c r="AR13" s="39"/>
      <c r="AS13" s="85"/>
    </row>
    <row r="14" spans="1:51" ht="18" customHeight="1" x14ac:dyDescent="0.35">
      <c r="A14" s="551"/>
      <c r="B14" s="552"/>
      <c r="C14" s="553"/>
      <c r="D14" s="553"/>
      <c r="E14" s="553"/>
      <c r="F14" s="553"/>
      <c r="G14" s="553"/>
      <c r="H14" s="553"/>
      <c r="I14" s="553"/>
      <c r="J14" s="553"/>
      <c r="K14" s="553"/>
      <c r="L14" s="553"/>
      <c r="M14" s="553"/>
      <c r="N14" s="553"/>
      <c r="O14" s="553"/>
      <c r="P14" s="553"/>
      <c r="Q14" s="553"/>
      <c r="R14" s="553"/>
      <c r="S14" s="553"/>
      <c r="T14" s="554"/>
      <c r="U14" s="37"/>
      <c r="V14" s="38"/>
      <c r="W14" s="38"/>
      <c r="X14" s="38"/>
      <c r="Y14" s="38"/>
      <c r="Z14" s="38"/>
      <c r="AA14" s="38"/>
      <c r="AB14" s="38"/>
      <c r="AC14" s="38"/>
      <c r="AD14" s="38"/>
      <c r="AE14" s="38"/>
      <c r="AF14" s="39"/>
      <c r="AG14" s="37"/>
      <c r="AH14" s="38"/>
      <c r="AI14" s="38"/>
      <c r="AJ14" s="38"/>
      <c r="AK14" s="38"/>
      <c r="AL14" s="38"/>
      <c r="AM14" s="38"/>
      <c r="AN14" s="38"/>
      <c r="AO14" s="38"/>
      <c r="AP14" s="38"/>
      <c r="AQ14" s="38"/>
      <c r="AR14" s="39"/>
      <c r="AS14" s="85"/>
    </row>
    <row r="15" spans="1:51" ht="18" customHeight="1" x14ac:dyDescent="0.35">
      <c r="A15" s="551"/>
      <c r="B15" s="552"/>
      <c r="C15" s="553" t="s">
        <v>744</v>
      </c>
      <c r="D15" s="553"/>
      <c r="E15" s="553"/>
      <c r="F15" s="553"/>
      <c r="G15" s="553"/>
      <c r="H15" s="553"/>
      <c r="I15" s="553"/>
      <c r="J15" s="553"/>
      <c r="K15" s="553"/>
      <c r="L15" s="553"/>
      <c r="M15" s="553"/>
      <c r="N15" s="553"/>
      <c r="O15" s="553"/>
      <c r="P15" s="553"/>
      <c r="Q15" s="553"/>
      <c r="R15" s="553"/>
      <c r="S15" s="553"/>
      <c r="T15" s="554"/>
      <c r="U15" s="37"/>
      <c r="V15" s="38"/>
      <c r="W15" s="38"/>
      <c r="X15" s="38"/>
      <c r="Y15" s="38"/>
      <c r="Z15" s="38"/>
      <c r="AA15" s="38"/>
      <c r="AB15" s="38"/>
      <c r="AC15" s="38"/>
      <c r="AD15" s="38"/>
      <c r="AE15" s="38"/>
      <c r="AF15" s="39"/>
      <c r="AG15" s="37"/>
      <c r="AH15" s="38"/>
      <c r="AI15" s="38"/>
      <c r="AJ15" s="38"/>
      <c r="AK15" s="38"/>
      <c r="AL15" s="38"/>
      <c r="AM15" s="38"/>
      <c r="AN15" s="38"/>
      <c r="AO15" s="38"/>
      <c r="AP15" s="38"/>
      <c r="AQ15" s="38"/>
      <c r="AR15" s="39"/>
      <c r="AS15" s="85"/>
    </row>
    <row r="16" spans="1:51" ht="18" customHeight="1" x14ac:dyDescent="0.35">
      <c r="A16" s="551"/>
      <c r="B16" s="552"/>
      <c r="C16" s="553"/>
      <c r="D16" s="553"/>
      <c r="E16" s="553"/>
      <c r="F16" s="553"/>
      <c r="G16" s="553"/>
      <c r="H16" s="553"/>
      <c r="I16" s="553"/>
      <c r="J16" s="553"/>
      <c r="K16" s="553"/>
      <c r="L16" s="553"/>
      <c r="M16" s="553"/>
      <c r="N16" s="553"/>
      <c r="O16" s="553"/>
      <c r="P16" s="553"/>
      <c r="Q16" s="553"/>
      <c r="R16" s="553"/>
      <c r="S16" s="553"/>
      <c r="T16" s="554"/>
      <c r="U16" s="37"/>
      <c r="V16" s="38"/>
      <c r="W16" s="38"/>
      <c r="X16" s="38"/>
      <c r="Y16" s="38"/>
      <c r="Z16" s="38"/>
      <c r="AA16" s="38"/>
      <c r="AB16" s="38"/>
      <c r="AC16" s="38"/>
      <c r="AD16" s="38"/>
      <c r="AE16" s="38"/>
      <c r="AF16" s="39"/>
      <c r="AG16" s="37"/>
      <c r="AH16" s="38"/>
      <c r="AI16" s="38"/>
      <c r="AJ16" s="38"/>
      <c r="AK16" s="38"/>
      <c r="AL16" s="38"/>
      <c r="AM16" s="38"/>
      <c r="AN16" s="38"/>
      <c r="AO16" s="38"/>
      <c r="AP16" s="38"/>
      <c r="AQ16" s="38"/>
      <c r="AR16" s="39"/>
      <c r="AS16" s="85"/>
    </row>
    <row r="17" spans="1:45" ht="18" customHeight="1" x14ac:dyDescent="0.35">
      <c r="A17" s="551"/>
      <c r="B17" s="552"/>
      <c r="C17" s="553" t="s">
        <v>745</v>
      </c>
      <c r="D17" s="553"/>
      <c r="E17" s="553"/>
      <c r="F17" s="553"/>
      <c r="G17" s="553"/>
      <c r="H17" s="553"/>
      <c r="I17" s="553"/>
      <c r="J17" s="553"/>
      <c r="K17" s="553"/>
      <c r="L17" s="553"/>
      <c r="M17" s="553"/>
      <c r="N17" s="553"/>
      <c r="O17" s="553"/>
      <c r="P17" s="553"/>
      <c r="Q17" s="553"/>
      <c r="R17" s="553"/>
      <c r="S17" s="553"/>
      <c r="T17" s="554"/>
      <c r="U17" s="37"/>
      <c r="V17" s="38"/>
      <c r="W17" s="38"/>
      <c r="X17" s="38"/>
      <c r="Y17" s="38"/>
      <c r="Z17" s="38"/>
      <c r="AA17" s="38"/>
      <c r="AB17" s="38"/>
      <c r="AC17" s="38"/>
      <c r="AD17" s="38"/>
      <c r="AE17" s="38"/>
      <c r="AF17" s="39"/>
      <c r="AG17" s="37"/>
      <c r="AH17" s="38"/>
      <c r="AI17" s="38"/>
      <c r="AJ17" s="38"/>
      <c r="AK17" s="38"/>
      <c r="AL17" s="38"/>
      <c r="AM17" s="38"/>
      <c r="AN17" s="38"/>
      <c r="AO17" s="38"/>
      <c r="AP17" s="38"/>
      <c r="AQ17" s="38"/>
      <c r="AR17" s="39"/>
      <c r="AS17" s="85"/>
    </row>
    <row r="18" spans="1:45" ht="18" customHeight="1" x14ac:dyDescent="0.35">
      <c r="A18" s="551"/>
      <c r="B18" s="552"/>
      <c r="C18" s="553"/>
      <c r="D18" s="553"/>
      <c r="E18" s="553"/>
      <c r="F18" s="553"/>
      <c r="G18" s="553"/>
      <c r="H18" s="553"/>
      <c r="I18" s="553"/>
      <c r="J18" s="553"/>
      <c r="K18" s="553"/>
      <c r="L18" s="553"/>
      <c r="M18" s="553"/>
      <c r="N18" s="553"/>
      <c r="O18" s="553"/>
      <c r="P18" s="553"/>
      <c r="Q18" s="553"/>
      <c r="R18" s="553"/>
      <c r="S18" s="553"/>
      <c r="T18" s="554"/>
      <c r="U18" s="37"/>
      <c r="V18" s="38"/>
      <c r="W18" s="38"/>
      <c r="X18" s="38"/>
      <c r="Y18" s="38"/>
      <c r="Z18" s="38"/>
      <c r="AA18" s="38"/>
      <c r="AB18" s="38"/>
      <c r="AC18" s="38"/>
      <c r="AD18" s="38"/>
      <c r="AE18" s="38"/>
      <c r="AF18" s="39"/>
      <c r="AG18" s="37"/>
      <c r="AH18" s="38"/>
      <c r="AI18" s="38"/>
      <c r="AJ18" s="38"/>
      <c r="AK18" s="38"/>
      <c r="AL18" s="38"/>
      <c r="AM18" s="38"/>
      <c r="AN18" s="38"/>
      <c r="AO18" s="38"/>
      <c r="AP18" s="38"/>
      <c r="AQ18" s="38"/>
      <c r="AR18" s="39"/>
      <c r="AS18" s="85"/>
    </row>
    <row r="19" spans="1:45" ht="18" customHeight="1" x14ac:dyDescent="0.35">
      <c r="A19" s="551"/>
      <c r="B19" s="552"/>
      <c r="C19" s="553" t="s">
        <v>746</v>
      </c>
      <c r="D19" s="553"/>
      <c r="E19" s="553"/>
      <c r="F19" s="553"/>
      <c r="G19" s="553"/>
      <c r="H19" s="553"/>
      <c r="I19" s="553"/>
      <c r="J19" s="553"/>
      <c r="K19" s="553"/>
      <c r="L19" s="553"/>
      <c r="M19" s="553"/>
      <c r="N19" s="553"/>
      <c r="O19" s="553"/>
      <c r="P19" s="553"/>
      <c r="Q19" s="553"/>
      <c r="R19" s="553"/>
      <c r="S19" s="553"/>
      <c r="T19" s="554"/>
      <c r="U19" s="37"/>
      <c r="V19" s="38"/>
      <c r="W19" s="38"/>
      <c r="X19" s="38"/>
      <c r="Y19" s="38"/>
      <c r="Z19" s="38"/>
      <c r="AA19" s="38"/>
      <c r="AB19" s="38"/>
      <c r="AC19" s="38"/>
      <c r="AD19" s="38"/>
      <c r="AE19" s="38"/>
      <c r="AF19" s="39"/>
      <c r="AG19" s="37"/>
      <c r="AH19" s="38"/>
      <c r="AI19" s="38"/>
      <c r="AJ19" s="38"/>
      <c r="AK19" s="38"/>
      <c r="AL19" s="38"/>
      <c r="AM19" s="38"/>
      <c r="AN19" s="38"/>
      <c r="AO19" s="38"/>
      <c r="AP19" s="38"/>
      <c r="AQ19" s="38"/>
      <c r="AR19" s="39"/>
      <c r="AS19" s="85"/>
    </row>
    <row r="20" spans="1:45" ht="18" customHeight="1" x14ac:dyDescent="0.35">
      <c r="A20" s="551"/>
      <c r="B20" s="552"/>
      <c r="C20" s="553"/>
      <c r="D20" s="553"/>
      <c r="E20" s="553"/>
      <c r="F20" s="553"/>
      <c r="G20" s="553"/>
      <c r="H20" s="553"/>
      <c r="I20" s="553"/>
      <c r="J20" s="553"/>
      <c r="K20" s="553"/>
      <c r="L20" s="553"/>
      <c r="M20" s="553"/>
      <c r="N20" s="553"/>
      <c r="O20" s="553"/>
      <c r="P20" s="553"/>
      <c r="Q20" s="553"/>
      <c r="R20" s="553"/>
      <c r="S20" s="553"/>
      <c r="T20" s="554"/>
      <c r="U20" s="37"/>
      <c r="V20" s="38"/>
      <c r="W20" s="38"/>
      <c r="X20" s="38"/>
      <c r="Y20" s="38"/>
      <c r="Z20" s="38"/>
      <c r="AA20" s="38"/>
      <c r="AB20" s="38"/>
      <c r="AC20" s="38"/>
      <c r="AD20" s="38"/>
      <c r="AE20" s="38"/>
      <c r="AF20" s="39"/>
      <c r="AG20" s="37"/>
      <c r="AH20" s="38"/>
      <c r="AI20" s="38"/>
      <c r="AJ20" s="38"/>
      <c r="AK20" s="38"/>
      <c r="AL20" s="38"/>
      <c r="AM20" s="38"/>
      <c r="AN20" s="38"/>
      <c r="AO20" s="38"/>
      <c r="AP20" s="38"/>
      <c r="AQ20" s="38"/>
      <c r="AR20" s="39"/>
      <c r="AS20" s="85"/>
    </row>
    <row r="21" spans="1:45" ht="18" customHeight="1" x14ac:dyDescent="0.35">
      <c r="A21" s="551"/>
      <c r="B21" s="552"/>
      <c r="C21" s="553" t="s">
        <v>747</v>
      </c>
      <c r="D21" s="553"/>
      <c r="E21" s="553"/>
      <c r="F21" s="553"/>
      <c r="G21" s="553"/>
      <c r="H21" s="553"/>
      <c r="I21" s="553"/>
      <c r="J21" s="553"/>
      <c r="K21" s="553"/>
      <c r="L21" s="553"/>
      <c r="M21" s="553"/>
      <c r="N21" s="553"/>
      <c r="O21" s="553"/>
      <c r="P21" s="553"/>
      <c r="Q21" s="553"/>
      <c r="R21" s="553"/>
      <c r="S21" s="553"/>
      <c r="T21" s="554"/>
      <c r="U21" s="37"/>
      <c r="V21" s="38"/>
      <c r="W21" s="38"/>
      <c r="X21" s="38"/>
      <c r="Y21" s="38"/>
      <c r="Z21" s="38"/>
      <c r="AA21" s="38"/>
      <c r="AB21" s="38"/>
      <c r="AC21" s="38"/>
      <c r="AD21" s="38"/>
      <c r="AE21" s="38"/>
      <c r="AF21" s="39"/>
      <c r="AG21" s="37"/>
      <c r="AH21" s="38"/>
      <c r="AI21" s="38"/>
      <c r="AJ21" s="38"/>
      <c r="AK21" s="38"/>
      <c r="AL21" s="38"/>
      <c r="AM21" s="38"/>
      <c r="AN21" s="38"/>
      <c r="AO21" s="38"/>
      <c r="AP21" s="38"/>
      <c r="AQ21" s="38"/>
      <c r="AR21" s="39"/>
      <c r="AS21" s="85"/>
    </row>
    <row r="22" spans="1:45" ht="18" customHeight="1" x14ac:dyDescent="0.35">
      <c r="A22" s="551"/>
      <c r="B22" s="552"/>
      <c r="C22" s="553"/>
      <c r="D22" s="553"/>
      <c r="E22" s="553"/>
      <c r="F22" s="553"/>
      <c r="G22" s="553"/>
      <c r="H22" s="553"/>
      <c r="I22" s="553"/>
      <c r="J22" s="553"/>
      <c r="K22" s="553"/>
      <c r="L22" s="553"/>
      <c r="M22" s="553"/>
      <c r="N22" s="553"/>
      <c r="O22" s="553"/>
      <c r="P22" s="553"/>
      <c r="Q22" s="553"/>
      <c r="R22" s="553"/>
      <c r="S22" s="553"/>
      <c r="T22" s="554"/>
      <c r="U22" s="37"/>
      <c r="V22" s="38"/>
      <c r="W22" s="38"/>
      <c r="X22" s="38"/>
      <c r="Y22" s="38"/>
      <c r="Z22" s="38"/>
      <c r="AA22" s="38"/>
      <c r="AB22" s="38"/>
      <c r="AC22" s="38"/>
      <c r="AD22" s="38"/>
      <c r="AE22" s="38"/>
      <c r="AF22" s="39"/>
      <c r="AG22" s="37"/>
      <c r="AH22" s="38"/>
      <c r="AI22" s="38"/>
      <c r="AJ22" s="38"/>
      <c r="AK22" s="38"/>
      <c r="AL22" s="38"/>
      <c r="AM22" s="38"/>
      <c r="AN22" s="38"/>
      <c r="AO22" s="38"/>
      <c r="AP22" s="38"/>
      <c r="AQ22" s="38"/>
      <c r="AR22" s="39"/>
      <c r="AS22" s="85"/>
    </row>
    <row r="23" spans="1:45" ht="18" customHeight="1" x14ac:dyDescent="0.35">
      <c r="A23" s="551"/>
      <c r="B23" s="552"/>
      <c r="C23" s="553" t="s">
        <v>748</v>
      </c>
      <c r="D23" s="553"/>
      <c r="E23" s="553"/>
      <c r="F23" s="553"/>
      <c r="G23" s="553"/>
      <c r="H23" s="553"/>
      <c r="I23" s="553"/>
      <c r="J23" s="553"/>
      <c r="K23" s="553"/>
      <c r="L23" s="553"/>
      <c r="M23" s="553"/>
      <c r="N23" s="553"/>
      <c r="O23" s="553"/>
      <c r="P23" s="553"/>
      <c r="Q23" s="553"/>
      <c r="R23" s="553"/>
      <c r="S23" s="553"/>
      <c r="T23" s="554"/>
      <c r="U23" s="37"/>
      <c r="V23" s="38"/>
      <c r="W23" s="38"/>
      <c r="X23" s="38"/>
      <c r="Y23" s="38"/>
      <c r="Z23" s="38"/>
      <c r="AA23" s="38"/>
      <c r="AB23" s="38"/>
      <c r="AC23" s="38"/>
      <c r="AD23" s="38"/>
      <c r="AE23" s="38"/>
      <c r="AF23" s="39"/>
      <c r="AG23" s="37"/>
      <c r="AH23" s="38"/>
      <c r="AI23" s="38"/>
      <c r="AJ23" s="38"/>
      <c r="AK23" s="38"/>
      <c r="AL23" s="38"/>
      <c r="AM23" s="38"/>
      <c r="AN23" s="38"/>
      <c r="AO23" s="38"/>
      <c r="AP23" s="38"/>
      <c r="AQ23" s="38"/>
      <c r="AR23" s="39"/>
      <c r="AS23" s="85"/>
    </row>
    <row r="24" spans="1:45" ht="18" customHeight="1" x14ac:dyDescent="0.35">
      <c r="A24" s="551"/>
      <c r="B24" s="552"/>
      <c r="C24" s="553"/>
      <c r="D24" s="553"/>
      <c r="E24" s="553"/>
      <c r="F24" s="553"/>
      <c r="G24" s="553"/>
      <c r="H24" s="553"/>
      <c r="I24" s="553"/>
      <c r="J24" s="553"/>
      <c r="K24" s="553"/>
      <c r="L24" s="553"/>
      <c r="M24" s="553"/>
      <c r="N24" s="553"/>
      <c r="O24" s="553"/>
      <c r="P24" s="553"/>
      <c r="Q24" s="553"/>
      <c r="R24" s="553"/>
      <c r="S24" s="553"/>
      <c r="T24" s="554"/>
      <c r="U24" s="37"/>
      <c r="V24" s="38"/>
      <c r="W24" s="38"/>
      <c r="X24" s="38"/>
      <c r="Y24" s="38"/>
      <c r="Z24" s="38"/>
      <c r="AA24" s="38"/>
      <c r="AB24" s="38"/>
      <c r="AC24" s="38"/>
      <c r="AD24" s="38"/>
      <c r="AE24" s="38"/>
      <c r="AF24" s="39"/>
      <c r="AG24" s="37"/>
      <c r="AH24" s="38"/>
      <c r="AI24" s="38"/>
      <c r="AJ24" s="38"/>
      <c r="AK24" s="38"/>
      <c r="AL24" s="38"/>
      <c r="AM24" s="38"/>
      <c r="AN24" s="38"/>
      <c r="AO24" s="38"/>
      <c r="AP24" s="38"/>
      <c r="AQ24" s="38"/>
      <c r="AR24" s="39"/>
      <c r="AS24" s="85"/>
    </row>
    <row r="25" spans="1:45" ht="18" customHeight="1" x14ac:dyDescent="0.35">
      <c r="A25" s="551">
        <v>1</v>
      </c>
      <c r="B25" s="552"/>
      <c r="C25" s="553" t="s">
        <v>749</v>
      </c>
      <c r="D25" s="553"/>
      <c r="E25" s="553"/>
      <c r="F25" s="553"/>
      <c r="G25" s="553"/>
      <c r="H25" s="553"/>
      <c r="I25" s="553"/>
      <c r="J25" s="553"/>
      <c r="K25" s="553"/>
      <c r="L25" s="553"/>
      <c r="M25" s="553"/>
      <c r="N25" s="553"/>
      <c r="O25" s="553"/>
      <c r="P25" s="553"/>
      <c r="Q25" s="553"/>
      <c r="R25" s="553"/>
      <c r="S25" s="553"/>
      <c r="T25" s="554"/>
      <c r="U25" s="37" t="s">
        <v>1114</v>
      </c>
      <c r="V25" s="38" t="s">
        <v>1114</v>
      </c>
      <c r="W25" s="38" t="s">
        <v>1114</v>
      </c>
      <c r="X25" s="38" t="s">
        <v>1114</v>
      </c>
      <c r="Y25" s="38" t="s">
        <v>1114</v>
      </c>
      <c r="Z25" s="38" t="s">
        <v>1114</v>
      </c>
      <c r="AA25" s="38" t="s">
        <v>1114</v>
      </c>
      <c r="AB25" s="38" t="s">
        <v>1114</v>
      </c>
      <c r="AC25" s="38" t="s">
        <v>1114</v>
      </c>
      <c r="AD25" s="38" t="s">
        <v>1114</v>
      </c>
      <c r="AE25" s="38" t="s">
        <v>1114</v>
      </c>
      <c r="AF25" s="39" t="s">
        <v>1114</v>
      </c>
      <c r="AG25" s="37" t="s">
        <v>1114</v>
      </c>
      <c r="AH25" s="38" t="s">
        <v>1114</v>
      </c>
      <c r="AI25" s="38" t="s">
        <v>1114</v>
      </c>
      <c r="AJ25" s="38" t="s">
        <v>1114</v>
      </c>
      <c r="AK25" s="38" t="s">
        <v>1114</v>
      </c>
      <c r="AL25" s="38" t="s">
        <v>1114</v>
      </c>
      <c r="AM25" s="38" t="s">
        <v>1114</v>
      </c>
      <c r="AN25" s="38" t="s">
        <v>1114</v>
      </c>
      <c r="AO25" s="38" t="s">
        <v>1114</v>
      </c>
      <c r="AP25" s="38" t="s">
        <v>1114</v>
      </c>
      <c r="AQ25" s="38" t="s">
        <v>1114</v>
      </c>
      <c r="AR25" s="39" t="s">
        <v>1114</v>
      </c>
      <c r="AS25" s="85"/>
    </row>
    <row r="26" spans="1:45" ht="18" customHeight="1" x14ac:dyDescent="0.35">
      <c r="A26" s="551"/>
      <c r="B26" s="552"/>
      <c r="C26" s="553"/>
      <c r="D26" s="553"/>
      <c r="E26" s="553"/>
      <c r="F26" s="553"/>
      <c r="G26" s="553"/>
      <c r="H26" s="553"/>
      <c r="I26" s="553"/>
      <c r="J26" s="553"/>
      <c r="K26" s="553"/>
      <c r="L26" s="553"/>
      <c r="M26" s="553"/>
      <c r="N26" s="553"/>
      <c r="O26" s="553"/>
      <c r="P26" s="553"/>
      <c r="Q26" s="553"/>
      <c r="R26" s="553"/>
      <c r="S26" s="553"/>
      <c r="T26" s="554"/>
      <c r="U26" s="37"/>
      <c r="V26" s="38"/>
      <c r="W26" s="38"/>
      <c r="X26" s="38"/>
      <c r="Y26" s="38"/>
      <c r="Z26" s="38"/>
      <c r="AA26" s="38"/>
      <c r="AB26" s="38"/>
      <c r="AC26" s="38"/>
      <c r="AD26" s="38"/>
      <c r="AE26" s="38"/>
      <c r="AF26" s="39"/>
      <c r="AG26" s="37"/>
      <c r="AH26" s="38"/>
      <c r="AI26" s="38"/>
      <c r="AJ26" s="38"/>
      <c r="AK26" s="38"/>
      <c r="AL26" s="38"/>
      <c r="AM26" s="38"/>
      <c r="AN26" s="38"/>
      <c r="AO26" s="38"/>
      <c r="AP26" s="38"/>
      <c r="AQ26" s="38"/>
      <c r="AR26" s="39"/>
      <c r="AS26" s="85"/>
    </row>
    <row r="27" spans="1:45" ht="18" customHeight="1" x14ac:dyDescent="0.35">
      <c r="A27" s="551"/>
      <c r="B27" s="552"/>
      <c r="C27" s="553" t="s">
        <v>750</v>
      </c>
      <c r="D27" s="553"/>
      <c r="E27" s="553"/>
      <c r="F27" s="553"/>
      <c r="G27" s="553"/>
      <c r="H27" s="553"/>
      <c r="I27" s="553"/>
      <c r="J27" s="553"/>
      <c r="K27" s="553"/>
      <c r="L27" s="553"/>
      <c r="M27" s="553"/>
      <c r="N27" s="553"/>
      <c r="O27" s="553"/>
      <c r="P27" s="553"/>
      <c r="Q27" s="553"/>
      <c r="R27" s="553"/>
      <c r="S27" s="553"/>
      <c r="T27" s="554"/>
      <c r="U27" s="37"/>
      <c r="V27" s="38"/>
      <c r="W27" s="38"/>
      <c r="X27" s="38"/>
      <c r="Y27" s="38"/>
      <c r="Z27" s="38"/>
      <c r="AA27" s="38"/>
      <c r="AB27" s="38"/>
      <c r="AC27" s="38"/>
      <c r="AD27" s="38"/>
      <c r="AE27" s="38"/>
      <c r="AF27" s="39"/>
      <c r="AG27" s="37"/>
      <c r="AH27" s="38"/>
      <c r="AI27" s="38"/>
      <c r="AJ27" s="38"/>
      <c r="AK27" s="38"/>
      <c r="AL27" s="38"/>
      <c r="AM27" s="38"/>
      <c r="AN27" s="38"/>
      <c r="AO27" s="38"/>
      <c r="AP27" s="38"/>
      <c r="AQ27" s="38"/>
      <c r="AR27" s="39"/>
      <c r="AS27" s="85"/>
    </row>
    <row r="28" spans="1:45" ht="18" customHeight="1" x14ac:dyDescent="0.35">
      <c r="A28" s="551"/>
      <c r="B28" s="552"/>
      <c r="C28" s="553"/>
      <c r="D28" s="553"/>
      <c r="E28" s="553"/>
      <c r="F28" s="553"/>
      <c r="G28" s="553"/>
      <c r="H28" s="553"/>
      <c r="I28" s="553"/>
      <c r="J28" s="553"/>
      <c r="K28" s="553"/>
      <c r="L28" s="553"/>
      <c r="M28" s="553"/>
      <c r="N28" s="553"/>
      <c r="O28" s="553"/>
      <c r="P28" s="553"/>
      <c r="Q28" s="553"/>
      <c r="R28" s="553"/>
      <c r="S28" s="553"/>
      <c r="T28" s="554"/>
      <c r="U28" s="37"/>
      <c r="V28" s="38"/>
      <c r="W28" s="38"/>
      <c r="X28" s="38"/>
      <c r="Y28" s="38"/>
      <c r="Z28" s="38"/>
      <c r="AA28" s="38"/>
      <c r="AB28" s="38"/>
      <c r="AC28" s="38"/>
      <c r="AD28" s="38"/>
      <c r="AE28" s="38"/>
      <c r="AF28" s="39"/>
      <c r="AG28" s="37"/>
      <c r="AH28" s="38"/>
      <c r="AI28" s="38"/>
      <c r="AJ28" s="38"/>
      <c r="AK28" s="38"/>
      <c r="AL28" s="38"/>
      <c r="AM28" s="38"/>
      <c r="AN28" s="38"/>
      <c r="AO28" s="38"/>
      <c r="AP28" s="38"/>
      <c r="AQ28" s="38"/>
      <c r="AR28" s="39"/>
      <c r="AS28" s="85"/>
    </row>
    <row r="29" spans="1:45" ht="18" customHeight="1" x14ac:dyDescent="0.35">
      <c r="A29" s="551"/>
      <c r="B29" s="552"/>
      <c r="C29" s="553" t="s">
        <v>751</v>
      </c>
      <c r="D29" s="553"/>
      <c r="E29" s="553"/>
      <c r="F29" s="553"/>
      <c r="G29" s="553"/>
      <c r="H29" s="553"/>
      <c r="I29" s="553"/>
      <c r="J29" s="553"/>
      <c r="K29" s="553"/>
      <c r="L29" s="553"/>
      <c r="M29" s="553"/>
      <c r="N29" s="553"/>
      <c r="O29" s="553"/>
      <c r="P29" s="553"/>
      <c r="Q29" s="553"/>
      <c r="R29" s="553"/>
      <c r="S29" s="553"/>
      <c r="T29" s="554"/>
      <c r="U29" s="37"/>
      <c r="V29" s="38"/>
      <c r="W29" s="38"/>
      <c r="X29" s="38"/>
      <c r="Y29" s="38"/>
      <c r="Z29" s="38"/>
      <c r="AA29" s="38"/>
      <c r="AB29" s="38"/>
      <c r="AC29" s="38"/>
      <c r="AD29" s="38"/>
      <c r="AE29" s="38"/>
      <c r="AF29" s="39"/>
      <c r="AG29" s="37"/>
      <c r="AH29" s="38"/>
      <c r="AI29" s="38"/>
      <c r="AJ29" s="38"/>
      <c r="AK29" s="38"/>
      <c r="AL29" s="38"/>
      <c r="AM29" s="38"/>
      <c r="AN29" s="38"/>
      <c r="AO29" s="38"/>
      <c r="AP29" s="38"/>
      <c r="AQ29" s="38"/>
      <c r="AR29" s="39"/>
      <c r="AS29" s="85"/>
    </row>
    <row r="30" spans="1:45" ht="18" customHeight="1" x14ac:dyDescent="0.35">
      <c r="A30" s="551"/>
      <c r="B30" s="552"/>
      <c r="C30" s="553"/>
      <c r="D30" s="553"/>
      <c r="E30" s="553"/>
      <c r="F30" s="553"/>
      <c r="G30" s="553"/>
      <c r="H30" s="553"/>
      <c r="I30" s="553"/>
      <c r="J30" s="553"/>
      <c r="K30" s="553"/>
      <c r="L30" s="553"/>
      <c r="M30" s="553"/>
      <c r="N30" s="553"/>
      <c r="O30" s="553"/>
      <c r="P30" s="553"/>
      <c r="Q30" s="553"/>
      <c r="R30" s="553"/>
      <c r="S30" s="553"/>
      <c r="T30" s="554"/>
      <c r="U30" s="37"/>
      <c r="V30" s="38"/>
      <c r="W30" s="38"/>
      <c r="X30" s="38"/>
      <c r="Y30" s="38"/>
      <c r="Z30" s="38"/>
      <c r="AA30" s="38"/>
      <c r="AB30" s="38"/>
      <c r="AC30" s="38"/>
      <c r="AD30" s="38"/>
      <c r="AE30" s="38"/>
      <c r="AF30" s="39"/>
      <c r="AG30" s="37"/>
      <c r="AH30" s="38"/>
      <c r="AI30" s="38"/>
      <c r="AJ30" s="38"/>
      <c r="AK30" s="38"/>
      <c r="AL30" s="38"/>
      <c r="AM30" s="38"/>
      <c r="AN30" s="38"/>
      <c r="AO30" s="38"/>
      <c r="AP30" s="38"/>
      <c r="AQ30" s="38"/>
      <c r="AR30" s="39"/>
      <c r="AS30" s="85"/>
    </row>
    <row r="31" spans="1:45" ht="18" customHeight="1" x14ac:dyDescent="0.35">
      <c r="A31" s="551">
        <v>1</v>
      </c>
      <c r="B31" s="552"/>
      <c r="C31" s="553" t="s">
        <v>752</v>
      </c>
      <c r="D31" s="553"/>
      <c r="E31" s="553"/>
      <c r="F31" s="553"/>
      <c r="G31" s="553"/>
      <c r="H31" s="553"/>
      <c r="I31" s="553"/>
      <c r="J31" s="553"/>
      <c r="K31" s="553"/>
      <c r="L31" s="553"/>
      <c r="M31" s="553"/>
      <c r="N31" s="553"/>
      <c r="O31" s="553"/>
      <c r="P31" s="553"/>
      <c r="Q31" s="553"/>
      <c r="R31" s="553"/>
      <c r="S31" s="553"/>
      <c r="T31" s="554"/>
      <c r="U31" s="37" t="s">
        <v>1114</v>
      </c>
      <c r="V31" s="38" t="s">
        <v>1114</v>
      </c>
      <c r="W31" s="38" t="s">
        <v>1114</v>
      </c>
      <c r="X31" s="38" t="s">
        <v>1114</v>
      </c>
      <c r="Y31" s="38" t="s">
        <v>1114</v>
      </c>
      <c r="Z31" s="38" t="s">
        <v>1114</v>
      </c>
      <c r="AA31" s="38" t="s">
        <v>1114</v>
      </c>
      <c r="AB31" s="38" t="s">
        <v>1114</v>
      </c>
      <c r="AC31" s="38" t="s">
        <v>1114</v>
      </c>
      <c r="AD31" s="38" t="s">
        <v>1114</v>
      </c>
      <c r="AE31" s="38" t="s">
        <v>1114</v>
      </c>
      <c r="AF31" s="39" t="s">
        <v>1114</v>
      </c>
      <c r="AG31" s="37" t="s">
        <v>1114</v>
      </c>
      <c r="AH31" s="38" t="s">
        <v>1114</v>
      </c>
      <c r="AI31" s="38" t="s">
        <v>1114</v>
      </c>
      <c r="AJ31" s="38" t="s">
        <v>1114</v>
      </c>
      <c r="AK31" s="38" t="s">
        <v>1114</v>
      </c>
      <c r="AL31" s="38" t="s">
        <v>1114</v>
      </c>
      <c r="AM31" s="38" t="s">
        <v>1114</v>
      </c>
      <c r="AN31" s="38" t="s">
        <v>1114</v>
      </c>
      <c r="AO31" s="38" t="s">
        <v>1114</v>
      </c>
      <c r="AP31" s="38" t="s">
        <v>1114</v>
      </c>
      <c r="AQ31" s="38" t="s">
        <v>1114</v>
      </c>
      <c r="AR31" s="39" t="s">
        <v>1114</v>
      </c>
      <c r="AS31" s="85"/>
    </row>
    <row r="32" spans="1:45" ht="18" customHeight="1" x14ac:dyDescent="0.35">
      <c r="A32" s="551"/>
      <c r="B32" s="552"/>
      <c r="C32" s="553"/>
      <c r="D32" s="553"/>
      <c r="E32" s="553"/>
      <c r="F32" s="553"/>
      <c r="G32" s="553"/>
      <c r="H32" s="553"/>
      <c r="I32" s="553"/>
      <c r="J32" s="553"/>
      <c r="K32" s="553"/>
      <c r="L32" s="553"/>
      <c r="M32" s="553"/>
      <c r="N32" s="553"/>
      <c r="O32" s="553"/>
      <c r="P32" s="553"/>
      <c r="Q32" s="553"/>
      <c r="R32" s="553"/>
      <c r="S32" s="553"/>
      <c r="T32" s="554"/>
      <c r="U32" s="37"/>
      <c r="V32" s="38"/>
      <c r="W32" s="38"/>
      <c r="X32" s="38"/>
      <c r="Y32" s="38"/>
      <c r="Z32" s="38"/>
      <c r="AA32" s="38"/>
      <c r="AB32" s="38"/>
      <c r="AC32" s="38"/>
      <c r="AD32" s="38"/>
      <c r="AE32" s="38"/>
      <c r="AF32" s="39"/>
      <c r="AG32" s="37"/>
      <c r="AH32" s="38"/>
      <c r="AI32" s="38"/>
      <c r="AJ32" s="38"/>
      <c r="AK32" s="38"/>
      <c r="AL32" s="38"/>
      <c r="AM32" s="38"/>
      <c r="AN32" s="38"/>
      <c r="AO32" s="38"/>
      <c r="AP32" s="38"/>
      <c r="AQ32" s="38"/>
      <c r="AR32" s="39"/>
      <c r="AS32" s="85"/>
    </row>
    <row r="33" spans="1:45" ht="18" customHeight="1" x14ac:dyDescent="0.35">
      <c r="A33" s="551"/>
      <c r="B33" s="552"/>
      <c r="C33" s="553" t="s">
        <v>753</v>
      </c>
      <c r="D33" s="553"/>
      <c r="E33" s="553"/>
      <c r="F33" s="553"/>
      <c r="G33" s="553"/>
      <c r="H33" s="553"/>
      <c r="I33" s="553"/>
      <c r="J33" s="553"/>
      <c r="K33" s="553"/>
      <c r="L33" s="553"/>
      <c r="M33" s="553"/>
      <c r="N33" s="553"/>
      <c r="O33" s="553"/>
      <c r="P33" s="553"/>
      <c r="Q33" s="553"/>
      <c r="R33" s="553"/>
      <c r="S33" s="553"/>
      <c r="T33" s="554"/>
      <c r="U33" s="37"/>
      <c r="V33" s="38"/>
      <c r="W33" s="38"/>
      <c r="X33" s="38"/>
      <c r="Y33" s="38"/>
      <c r="Z33" s="38"/>
      <c r="AA33" s="38"/>
      <c r="AB33" s="38"/>
      <c r="AC33" s="38"/>
      <c r="AD33" s="38"/>
      <c r="AE33" s="38"/>
      <c r="AF33" s="39"/>
      <c r="AG33" s="37"/>
      <c r="AH33" s="38"/>
      <c r="AI33" s="38"/>
      <c r="AJ33" s="38"/>
      <c r="AK33" s="38"/>
      <c r="AL33" s="38"/>
      <c r="AM33" s="38"/>
      <c r="AN33" s="38"/>
      <c r="AO33" s="38"/>
      <c r="AP33" s="38"/>
      <c r="AQ33" s="38"/>
      <c r="AR33" s="39"/>
      <c r="AS33" s="85"/>
    </row>
    <row r="34" spans="1:45" ht="18" customHeight="1" x14ac:dyDescent="0.35">
      <c r="A34" s="551"/>
      <c r="B34" s="552"/>
      <c r="C34" s="553"/>
      <c r="D34" s="553"/>
      <c r="E34" s="553"/>
      <c r="F34" s="553"/>
      <c r="G34" s="553"/>
      <c r="H34" s="553"/>
      <c r="I34" s="553"/>
      <c r="J34" s="553"/>
      <c r="K34" s="553"/>
      <c r="L34" s="553"/>
      <c r="M34" s="553"/>
      <c r="N34" s="553"/>
      <c r="O34" s="553"/>
      <c r="P34" s="553"/>
      <c r="Q34" s="553"/>
      <c r="R34" s="553"/>
      <c r="S34" s="553"/>
      <c r="T34" s="554"/>
      <c r="U34" s="37"/>
      <c r="V34" s="38"/>
      <c r="W34" s="38"/>
      <c r="X34" s="38"/>
      <c r="Y34" s="38"/>
      <c r="Z34" s="38"/>
      <c r="AA34" s="38"/>
      <c r="AB34" s="38"/>
      <c r="AC34" s="38"/>
      <c r="AD34" s="38"/>
      <c r="AE34" s="38"/>
      <c r="AF34" s="39"/>
      <c r="AG34" s="37"/>
      <c r="AH34" s="38"/>
      <c r="AI34" s="38"/>
      <c r="AJ34" s="38"/>
      <c r="AK34" s="38"/>
      <c r="AL34" s="38"/>
      <c r="AM34" s="38"/>
      <c r="AN34" s="38"/>
      <c r="AO34" s="38"/>
      <c r="AP34" s="38"/>
      <c r="AQ34" s="38"/>
      <c r="AR34" s="39"/>
      <c r="AS34" s="85"/>
    </row>
    <row r="35" spans="1:45" ht="18" customHeight="1" x14ac:dyDescent="0.35">
      <c r="A35" s="551"/>
      <c r="B35" s="552"/>
      <c r="C35" s="553" t="s">
        <v>762</v>
      </c>
      <c r="D35" s="553"/>
      <c r="E35" s="553"/>
      <c r="F35" s="553"/>
      <c r="G35" s="553"/>
      <c r="H35" s="553"/>
      <c r="I35" s="553"/>
      <c r="J35" s="553"/>
      <c r="K35" s="553"/>
      <c r="L35" s="553"/>
      <c r="M35" s="553"/>
      <c r="N35" s="553"/>
      <c r="O35" s="553"/>
      <c r="P35" s="553"/>
      <c r="Q35" s="553"/>
      <c r="R35" s="553"/>
      <c r="S35" s="553"/>
      <c r="T35" s="554"/>
      <c r="U35" s="37"/>
      <c r="V35" s="38"/>
      <c r="W35" s="38"/>
      <c r="X35" s="38"/>
      <c r="Y35" s="38"/>
      <c r="Z35" s="38"/>
      <c r="AA35" s="38"/>
      <c r="AB35" s="38"/>
      <c r="AC35" s="38"/>
      <c r="AD35" s="38"/>
      <c r="AE35" s="38"/>
      <c r="AF35" s="39"/>
      <c r="AG35" s="37"/>
      <c r="AH35" s="38"/>
      <c r="AI35" s="38"/>
      <c r="AJ35" s="38"/>
      <c r="AK35" s="38"/>
      <c r="AL35" s="38"/>
      <c r="AM35" s="38"/>
      <c r="AN35" s="38"/>
      <c r="AO35" s="38"/>
      <c r="AP35" s="38"/>
      <c r="AQ35" s="38"/>
      <c r="AR35" s="39"/>
      <c r="AS35" s="85"/>
    </row>
    <row r="36" spans="1:45" ht="18" customHeight="1" x14ac:dyDescent="0.35">
      <c r="A36" s="551"/>
      <c r="B36" s="552"/>
      <c r="C36" s="553"/>
      <c r="D36" s="553"/>
      <c r="E36" s="553"/>
      <c r="F36" s="553"/>
      <c r="G36" s="553"/>
      <c r="H36" s="553"/>
      <c r="I36" s="553"/>
      <c r="J36" s="553"/>
      <c r="K36" s="553"/>
      <c r="L36" s="553"/>
      <c r="M36" s="553"/>
      <c r="N36" s="553"/>
      <c r="O36" s="553"/>
      <c r="P36" s="553"/>
      <c r="Q36" s="553"/>
      <c r="R36" s="553"/>
      <c r="S36" s="553"/>
      <c r="T36" s="554"/>
      <c r="U36" s="37"/>
      <c r="V36" s="38"/>
      <c r="W36" s="38"/>
      <c r="X36" s="38"/>
      <c r="Y36" s="38"/>
      <c r="Z36" s="38"/>
      <c r="AA36" s="38"/>
      <c r="AB36" s="38"/>
      <c r="AC36" s="38"/>
      <c r="AD36" s="38"/>
      <c r="AE36" s="38"/>
      <c r="AF36" s="39"/>
      <c r="AG36" s="37"/>
      <c r="AH36" s="38"/>
      <c r="AI36" s="38"/>
      <c r="AJ36" s="38"/>
      <c r="AK36" s="38"/>
      <c r="AL36" s="38"/>
      <c r="AM36" s="38"/>
      <c r="AN36" s="38"/>
      <c r="AO36" s="38"/>
      <c r="AP36" s="38"/>
      <c r="AQ36" s="38"/>
      <c r="AR36" s="39"/>
      <c r="AS36" s="85"/>
    </row>
    <row r="37" spans="1:45" ht="18" customHeight="1" x14ac:dyDescent="0.35">
      <c r="A37" s="551"/>
      <c r="B37" s="552"/>
      <c r="C37" s="553"/>
      <c r="D37" s="553"/>
      <c r="E37" s="553"/>
      <c r="F37" s="553"/>
      <c r="G37" s="553"/>
      <c r="H37" s="553"/>
      <c r="I37" s="553"/>
      <c r="J37" s="553"/>
      <c r="K37" s="553"/>
      <c r="L37" s="553"/>
      <c r="M37" s="553"/>
      <c r="N37" s="553"/>
      <c r="O37" s="553"/>
      <c r="P37" s="553"/>
      <c r="Q37" s="553"/>
      <c r="R37" s="553"/>
      <c r="S37" s="553"/>
      <c r="T37" s="554"/>
      <c r="U37" s="37"/>
      <c r="V37" s="38"/>
      <c r="W37" s="38"/>
      <c r="X37" s="38"/>
      <c r="Y37" s="38"/>
      <c r="Z37" s="38"/>
      <c r="AA37" s="38"/>
      <c r="AB37" s="38"/>
      <c r="AC37" s="38"/>
      <c r="AD37" s="38"/>
      <c r="AE37" s="38"/>
      <c r="AF37" s="39"/>
      <c r="AG37" s="37"/>
      <c r="AH37" s="38"/>
      <c r="AI37" s="38"/>
      <c r="AJ37" s="38"/>
      <c r="AK37" s="38"/>
      <c r="AL37" s="38"/>
      <c r="AM37" s="38"/>
      <c r="AN37" s="38"/>
      <c r="AO37" s="38"/>
      <c r="AP37" s="38"/>
      <c r="AQ37" s="38"/>
      <c r="AR37" s="39"/>
      <c r="AS37" s="85"/>
    </row>
    <row r="38" spans="1:45" ht="18" customHeight="1" x14ac:dyDescent="0.35">
      <c r="A38" s="551"/>
      <c r="B38" s="552"/>
      <c r="C38" s="553"/>
      <c r="D38" s="553"/>
      <c r="E38" s="553"/>
      <c r="F38" s="553"/>
      <c r="G38" s="553"/>
      <c r="H38" s="553"/>
      <c r="I38" s="553"/>
      <c r="J38" s="553"/>
      <c r="K38" s="553"/>
      <c r="L38" s="553"/>
      <c r="M38" s="553"/>
      <c r="N38" s="553"/>
      <c r="O38" s="553"/>
      <c r="P38" s="553"/>
      <c r="Q38" s="553"/>
      <c r="R38" s="553"/>
      <c r="S38" s="553"/>
      <c r="T38" s="554"/>
      <c r="U38" s="37"/>
      <c r="V38" s="38"/>
      <c r="W38" s="38"/>
      <c r="X38" s="38"/>
      <c r="Y38" s="38"/>
      <c r="Z38" s="38"/>
      <c r="AA38" s="38"/>
      <c r="AB38" s="38"/>
      <c r="AC38" s="38"/>
      <c r="AD38" s="38"/>
      <c r="AE38" s="38"/>
      <c r="AF38" s="39"/>
      <c r="AG38" s="37"/>
      <c r="AH38" s="38"/>
      <c r="AI38" s="38"/>
      <c r="AJ38" s="38"/>
      <c r="AK38" s="38"/>
      <c r="AL38" s="38"/>
      <c r="AM38" s="38"/>
      <c r="AN38" s="38"/>
      <c r="AO38" s="38"/>
      <c r="AP38" s="38"/>
      <c r="AQ38" s="38"/>
      <c r="AR38" s="39"/>
      <c r="AS38" s="85"/>
    </row>
    <row r="39" spans="1:45" ht="18" customHeight="1" x14ac:dyDescent="0.35">
      <c r="A39" s="551"/>
      <c r="B39" s="552"/>
      <c r="C39" s="553"/>
      <c r="D39" s="553"/>
      <c r="E39" s="553"/>
      <c r="F39" s="553"/>
      <c r="G39" s="553"/>
      <c r="H39" s="553"/>
      <c r="I39" s="553"/>
      <c r="J39" s="553"/>
      <c r="K39" s="553"/>
      <c r="L39" s="553"/>
      <c r="M39" s="553"/>
      <c r="N39" s="553"/>
      <c r="O39" s="553"/>
      <c r="P39" s="553"/>
      <c r="Q39" s="553"/>
      <c r="R39" s="553"/>
      <c r="S39" s="553"/>
      <c r="T39" s="554"/>
      <c r="U39" s="37"/>
      <c r="V39" s="38"/>
      <c r="W39" s="38"/>
      <c r="X39" s="38"/>
      <c r="Y39" s="38"/>
      <c r="Z39" s="38"/>
      <c r="AA39" s="38"/>
      <c r="AB39" s="38"/>
      <c r="AC39" s="38"/>
      <c r="AD39" s="38"/>
      <c r="AE39" s="38"/>
      <c r="AF39" s="39"/>
      <c r="AG39" s="37"/>
      <c r="AH39" s="38"/>
      <c r="AI39" s="38"/>
      <c r="AJ39" s="38"/>
      <c r="AK39" s="38"/>
      <c r="AL39" s="38"/>
      <c r="AM39" s="38"/>
      <c r="AN39" s="38"/>
      <c r="AO39" s="38"/>
      <c r="AP39" s="38"/>
      <c r="AQ39" s="38"/>
      <c r="AR39" s="39"/>
      <c r="AS39" s="85"/>
    </row>
    <row r="40" spans="1:45" ht="18" customHeight="1" x14ac:dyDescent="0.35">
      <c r="A40" s="551"/>
      <c r="B40" s="552"/>
      <c r="C40" s="553"/>
      <c r="D40" s="553"/>
      <c r="E40" s="553"/>
      <c r="F40" s="553"/>
      <c r="G40" s="553"/>
      <c r="H40" s="553"/>
      <c r="I40" s="553"/>
      <c r="J40" s="553"/>
      <c r="K40" s="553"/>
      <c r="L40" s="553"/>
      <c r="M40" s="553"/>
      <c r="N40" s="553"/>
      <c r="O40" s="553"/>
      <c r="P40" s="553"/>
      <c r="Q40" s="553"/>
      <c r="R40" s="553"/>
      <c r="S40" s="553"/>
      <c r="T40" s="554"/>
      <c r="U40" s="37"/>
      <c r="V40" s="38"/>
      <c r="W40" s="38"/>
      <c r="X40" s="38"/>
      <c r="Y40" s="38"/>
      <c r="Z40" s="38"/>
      <c r="AA40" s="38"/>
      <c r="AB40" s="38"/>
      <c r="AC40" s="38"/>
      <c r="AD40" s="38"/>
      <c r="AE40" s="38"/>
      <c r="AF40" s="39"/>
      <c r="AG40" s="37"/>
      <c r="AH40" s="38"/>
      <c r="AI40" s="38"/>
      <c r="AJ40" s="38"/>
      <c r="AK40" s="38"/>
      <c r="AL40" s="38"/>
      <c r="AM40" s="38"/>
      <c r="AN40" s="38"/>
      <c r="AO40" s="38"/>
      <c r="AP40" s="38"/>
      <c r="AQ40" s="38"/>
      <c r="AR40" s="39"/>
      <c r="AS40" s="85"/>
    </row>
    <row r="41" spans="1:45" ht="18" customHeight="1" x14ac:dyDescent="0.35">
      <c r="A41" s="551"/>
      <c r="B41" s="552"/>
      <c r="C41" s="553"/>
      <c r="D41" s="553"/>
      <c r="E41" s="553"/>
      <c r="F41" s="553"/>
      <c r="G41" s="553"/>
      <c r="H41" s="553"/>
      <c r="I41" s="553"/>
      <c r="J41" s="553"/>
      <c r="K41" s="553"/>
      <c r="L41" s="553"/>
      <c r="M41" s="553"/>
      <c r="N41" s="553"/>
      <c r="O41" s="553"/>
      <c r="P41" s="553"/>
      <c r="Q41" s="553"/>
      <c r="R41" s="553"/>
      <c r="S41" s="553"/>
      <c r="T41" s="554"/>
      <c r="U41" s="37"/>
      <c r="V41" s="38"/>
      <c r="W41" s="38"/>
      <c r="X41" s="38"/>
      <c r="Y41" s="38"/>
      <c r="Z41" s="38"/>
      <c r="AA41" s="38"/>
      <c r="AB41" s="38"/>
      <c r="AC41" s="38"/>
      <c r="AD41" s="38"/>
      <c r="AE41" s="38"/>
      <c r="AF41" s="39"/>
      <c r="AG41" s="37"/>
      <c r="AH41" s="38"/>
      <c r="AI41" s="38"/>
      <c r="AJ41" s="38"/>
      <c r="AK41" s="38"/>
      <c r="AL41" s="38"/>
      <c r="AM41" s="38"/>
      <c r="AN41" s="38"/>
      <c r="AO41" s="38"/>
      <c r="AP41" s="38"/>
      <c r="AQ41" s="38"/>
      <c r="AR41" s="39"/>
      <c r="AS41" s="85"/>
    </row>
    <row r="42" spans="1:45" ht="18" customHeight="1" x14ac:dyDescent="0.35">
      <c r="A42" s="551"/>
      <c r="B42" s="552"/>
      <c r="C42" s="553"/>
      <c r="D42" s="553"/>
      <c r="E42" s="553"/>
      <c r="F42" s="553"/>
      <c r="G42" s="553"/>
      <c r="H42" s="553"/>
      <c r="I42" s="553"/>
      <c r="J42" s="553"/>
      <c r="K42" s="553"/>
      <c r="L42" s="553"/>
      <c r="M42" s="553"/>
      <c r="N42" s="553"/>
      <c r="O42" s="553"/>
      <c r="P42" s="553"/>
      <c r="Q42" s="553"/>
      <c r="R42" s="553"/>
      <c r="S42" s="553"/>
      <c r="T42" s="554"/>
      <c r="U42" s="37"/>
      <c r="V42" s="38"/>
      <c r="W42" s="38"/>
      <c r="X42" s="38"/>
      <c r="Y42" s="38"/>
      <c r="Z42" s="38"/>
      <c r="AA42" s="38"/>
      <c r="AB42" s="38"/>
      <c r="AC42" s="38"/>
      <c r="AD42" s="38"/>
      <c r="AE42" s="38"/>
      <c r="AF42" s="39"/>
      <c r="AG42" s="37"/>
      <c r="AH42" s="38"/>
      <c r="AI42" s="38"/>
      <c r="AJ42" s="38"/>
      <c r="AK42" s="38"/>
      <c r="AL42" s="38"/>
      <c r="AM42" s="38"/>
      <c r="AN42" s="38"/>
      <c r="AO42" s="38"/>
      <c r="AP42" s="38"/>
      <c r="AQ42" s="38"/>
      <c r="AR42" s="39"/>
      <c r="AS42" s="85"/>
    </row>
    <row r="43" spans="1:45" ht="18" customHeight="1" x14ac:dyDescent="0.35">
      <c r="A43" s="551"/>
      <c r="B43" s="552"/>
      <c r="C43" s="553"/>
      <c r="D43" s="553"/>
      <c r="E43" s="553"/>
      <c r="F43" s="553"/>
      <c r="G43" s="553"/>
      <c r="H43" s="553"/>
      <c r="I43" s="553"/>
      <c r="J43" s="553"/>
      <c r="K43" s="553"/>
      <c r="L43" s="553"/>
      <c r="M43" s="553"/>
      <c r="N43" s="553"/>
      <c r="O43" s="553"/>
      <c r="P43" s="553"/>
      <c r="Q43" s="553"/>
      <c r="R43" s="553"/>
      <c r="S43" s="553"/>
      <c r="T43" s="554"/>
      <c r="U43" s="37"/>
      <c r="V43" s="38"/>
      <c r="W43" s="38"/>
      <c r="X43" s="38"/>
      <c r="Y43" s="38"/>
      <c r="Z43" s="38"/>
      <c r="AA43" s="38"/>
      <c r="AB43" s="38"/>
      <c r="AC43" s="38"/>
      <c r="AD43" s="38"/>
      <c r="AE43" s="38"/>
      <c r="AF43" s="39"/>
      <c r="AG43" s="37"/>
      <c r="AH43" s="38"/>
      <c r="AI43" s="38"/>
      <c r="AJ43" s="38"/>
      <c r="AK43" s="38"/>
      <c r="AL43" s="38"/>
      <c r="AM43" s="38"/>
      <c r="AN43" s="38"/>
      <c r="AO43" s="38"/>
      <c r="AP43" s="38"/>
      <c r="AQ43" s="38"/>
      <c r="AR43" s="39"/>
      <c r="AS43" s="85"/>
    </row>
    <row r="44" spans="1:45" ht="18" customHeight="1" x14ac:dyDescent="0.35">
      <c r="A44" s="551"/>
      <c r="B44" s="552"/>
      <c r="C44" s="553"/>
      <c r="D44" s="553"/>
      <c r="E44" s="553"/>
      <c r="F44" s="553"/>
      <c r="G44" s="553"/>
      <c r="H44" s="553"/>
      <c r="I44" s="553"/>
      <c r="J44" s="553"/>
      <c r="K44" s="553"/>
      <c r="L44" s="553"/>
      <c r="M44" s="553"/>
      <c r="N44" s="553"/>
      <c r="O44" s="553"/>
      <c r="P44" s="553"/>
      <c r="Q44" s="553"/>
      <c r="R44" s="553"/>
      <c r="S44" s="553"/>
      <c r="T44" s="554"/>
      <c r="U44" s="37"/>
      <c r="V44" s="38"/>
      <c r="W44" s="38"/>
      <c r="X44" s="38"/>
      <c r="Y44" s="38"/>
      <c r="Z44" s="38"/>
      <c r="AA44" s="38"/>
      <c r="AB44" s="38"/>
      <c r="AC44" s="38"/>
      <c r="AD44" s="38"/>
      <c r="AE44" s="38"/>
      <c r="AF44" s="39"/>
      <c r="AG44" s="37"/>
      <c r="AH44" s="38"/>
      <c r="AI44" s="38"/>
      <c r="AJ44" s="38"/>
      <c r="AK44" s="38"/>
      <c r="AL44" s="38"/>
      <c r="AM44" s="38"/>
      <c r="AN44" s="38"/>
      <c r="AO44" s="38"/>
      <c r="AP44" s="38"/>
      <c r="AQ44" s="38"/>
      <c r="AR44" s="39"/>
      <c r="AS44" s="85"/>
    </row>
    <row r="45" spans="1:45" ht="18" customHeight="1" x14ac:dyDescent="0.35">
      <c r="A45" s="551"/>
      <c r="B45" s="552"/>
      <c r="C45" s="553"/>
      <c r="D45" s="553"/>
      <c r="E45" s="553"/>
      <c r="F45" s="553"/>
      <c r="G45" s="553"/>
      <c r="H45" s="553"/>
      <c r="I45" s="553"/>
      <c r="J45" s="553"/>
      <c r="K45" s="553"/>
      <c r="L45" s="553"/>
      <c r="M45" s="553"/>
      <c r="N45" s="553"/>
      <c r="O45" s="553"/>
      <c r="P45" s="553"/>
      <c r="Q45" s="553"/>
      <c r="R45" s="553"/>
      <c r="S45" s="553"/>
      <c r="T45" s="554"/>
      <c r="U45" s="37"/>
      <c r="V45" s="38"/>
      <c r="W45" s="38"/>
      <c r="X45" s="38"/>
      <c r="Y45" s="38"/>
      <c r="Z45" s="38"/>
      <c r="AA45" s="38"/>
      <c r="AB45" s="38"/>
      <c r="AC45" s="38"/>
      <c r="AD45" s="38"/>
      <c r="AE45" s="38"/>
      <c r="AF45" s="39"/>
      <c r="AG45" s="37"/>
      <c r="AH45" s="38"/>
      <c r="AI45" s="38"/>
      <c r="AJ45" s="38"/>
      <c r="AK45" s="38"/>
      <c r="AL45" s="38"/>
      <c r="AM45" s="38"/>
      <c r="AN45" s="38"/>
      <c r="AO45" s="38"/>
      <c r="AP45" s="38"/>
      <c r="AQ45" s="38"/>
      <c r="AR45" s="39"/>
      <c r="AS45" s="85"/>
    </row>
    <row r="46" spans="1:45" ht="18" customHeight="1" x14ac:dyDescent="0.35">
      <c r="A46" s="551"/>
      <c r="B46" s="552"/>
      <c r="C46" s="553"/>
      <c r="D46" s="553"/>
      <c r="E46" s="553"/>
      <c r="F46" s="553"/>
      <c r="G46" s="553"/>
      <c r="H46" s="553"/>
      <c r="I46" s="553"/>
      <c r="J46" s="553"/>
      <c r="K46" s="553"/>
      <c r="L46" s="553"/>
      <c r="M46" s="553"/>
      <c r="N46" s="553"/>
      <c r="O46" s="553"/>
      <c r="P46" s="553"/>
      <c r="Q46" s="553"/>
      <c r="R46" s="553"/>
      <c r="S46" s="553"/>
      <c r="T46" s="554"/>
      <c r="U46" s="37"/>
      <c r="V46" s="38"/>
      <c r="W46" s="38"/>
      <c r="X46" s="38"/>
      <c r="Y46" s="38"/>
      <c r="Z46" s="38"/>
      <c r="AA46" s="38"/>
      <c r="AB46" s="38"/>
      <c r="AC46" s="38"/>
      <c r="AD46" s="38"/>
      <c r="AE46" s="38"/>
      <c r="AF46" s="39"/>
      <c r="AG46" s="37"/>
      <c r="AH46" s="38"/>
      <c r="AI46" s="38"/>
      <c r="AJ46" s="38"/>
      <c r="AK46" s="38"/>
      <c r="AL46" s="38"/>
      <c r="AM46" s="38"/>
      <c r="AN46" s="38"/>
      <c r="AO46" s="38"/>
      <c r="AP46" s="38"/>
      <c r="AQ46" s="38"/>
      <c r="AR46" s="39"/>
      <c r="AS46" s="85"/>
    </row>
    <row r="47" spans="1:45" ht="18" customHeight="1" x14ac:dyDescent="0.4">
      <c r="A47" s="555">
        <f>SUM(A11:B46)</f>
        <v>3</v>
      </c>
      <c r="B47" s="556"/>
      <c r="C47" s="557" t="s">
        <v>895</v>
      </c>
      <c r="D47" s="557"/>
      <c r="E47" s="557"/>
      <c r="F47" s="557"/>
      <c r="G47" s="557"/>
      <c r="H47" s="557"/>
      <c r="I47" s="557"/>
      <c r="J47" s="557"/>
      <c r="K47" s="557"/>
      <c r="L47" s="557"/>
      <c r="M47" s="557"/>
      <c r="N47" s="557"/>
      <c r="O47" s="557"/>
      <c r="P47" s="557"/>
      <c r="Q47" s="557"/>
      <c r="R47" s="557"/>
      <c r="S47" s="557"/>
      <c r="T47" s="558"/>
      <c r="U47" s="559"/>
      <c r="V47" s="503"/>
      <c r="W47" s="503"/>
      <c r="X47" s="503"/>
      <c r="Y47" s="503"/>
      <c r="Z47" s="503"/>
      <c r="AA47" s="503"/>
      <c r="AB47" s="503"/>
      <c r="AC47" s="503"/>
      <c r="AD47" s="503"/>
      <c r="AE47" s="503"/>
      <c r="AF47" s="504"/>
      <c r="AG47" s="559"/>
      <c r="AH47" s="503"/>
      <c r="AI47" s="503"/>
      <c r="AJ47" s="503"/>
      <c r="AK47" s="503"/>
      <c r="AL47" s="503"/>
      <c r="AM47" s="503"/>
      <c r="AN47" s="503"/>
      <c r="AO47" s="503"/>
      <c r="AP47" s="503"/>
      <c r="AQ47" s="503"/>
      <c r="AR47" s="504"/>
      <c r="AS47" s="85"/>
    </row>
    <row r="48" spans="1:45" ht="33" customHeight="1" x14ac:dyDescent="0.4">
      <c r="A48" s="484">
        <v>16</v>
      </c>
      <c r="B48" s="560"/>
      <c r="C48" s="560"/>
      <c r="D48" s="560"/>
      <c r="E48" s="560"/>
      <c r="F48" s="560"/>
      <c r="G48" s="560"/>
      <c r="H48" s="560"/>
      <c r="I48" s="560"/>
      <c r="J48" s="560"/>
      <c r="K48" s="560"/>
      <c r="L48" s="560"/>
      <c r="M48" s="560"/>
      <c r="N48" s="560"/>
      <c r="O48" s="560"/>
      <c r="P48" s="560"/>
      <c r="Q48" s="560"/>
      <c r="R48" s="560"/>
      <c r="S48" s="560"/>
      <c r="T48" s="560"/>
      <c r="U48" s="560"/>
      <c r="V48" s="560"/>
      <c r="W48" s="560"/>
      <c r="X48" s="560"/>
      <c r="Y48" s="560"/>
      <c r="Z48" s="560"/>
      <c r="AA48" s="560"/>
      <c r="AB48" s="560"/>
      <c r="AC48" s="560"/>
      <c r="AD48" s="560"/>
      <c r="AE48" s="560"/>
      <c r="AF48" s="560"/>
      <c r="AG48" s="560"/>
      <c r="AH48" s="560"/>
      <c r="AI48" s="560"/>
      <c r="AJ48" s="560"/>
      <c r="AK48" s="560"/>
      <c r="AL48" s="560"/>
      <c r="AM48" s="560"/>
      <c r="AN48" s="560"/>
      <c r="AO48" s="560"/>
      <c r="AP48" s="560"/>
      <c r="AQ48" s="560"/>
      <c r="AR48" s="560"/>
      <c r="AS48" s="85"/>
    </row>
    <row r="49" ht="15.75" hidden="1" customHeight="1" x14ac:dyDescent="0.35"/>
    <row r="50" ht="15.75" hidden="1" customHeight="1" x14ac:dyDescent="0.35"/>
    <row r="51" ht="15.75" hidden="1" customHeight="1" x14ac:dyDescent="0.35"/>
    <row r="52" ht="15.75" hidden="1" customHeight="1" x14ac:dyDescent="0.35"/>
    <row r="53" ht="15.75" hidden="1" customHeight="1" x14ac:dyDescent="0.35"/>
    <row r="54" ht="15.75" hidden="1" customHeight="1" x14ac:dyDescent="0.35"/>
    <row r="55" ht="15.75" hidden="1" customHeight="1" x14ac:dyDescent="0.35"/>
    <row r="56" ht="15.75" hidden="1" customHeight="1" x14ac:dyDescent="0.35"/>
    <row r="57" ht="15.75" hidden="1" customHeight="1" x14ac:dyDescent="0.35"/>
    <row r="58" ht="15.75" hidden="1" customHeight="1" x14ac:dyDescent="0.35"/>
    <row r="59" ht="15.75" hidden="1" customHeight="1" x14ac:dyDescent="0.35"/>
    <row r="60" ht="15.75" hidden="1" customHeight="1" x14ac:dyDescent="0.35"/>
    <row r="61" ht="15.75" hidden="1" customHeight="1" x14ac:dyDescent="0.35"/>
    <row r="62" ht="15.75" hidden="1" customHeight="1" x14ac:dyDescent="0.35"/>
    <row r="63" ht="15.75" hidden="1" customHeight="1" x14ac:dyDescent="0.35"/>
    <row r="64" ht="15.75" hidden="1" customHeight="1" x14ac:dyDescent="0.35"/>
    <row r="65" ht="15.75" hidden="1" customHeight="1" x14ac:dyDescent="0.35"/>
    <row r="66" ht="15.75" hidden="1" customHeight="1" x14ac:dyDescent="0.35"/>
    <row r="67" ht="15.75" hidden="1" customHeight="1" x14ac:dyDescent="0.35"/>
    <row r="68" ht="15.75" hidden="1" customHeight="1" x14ac:dyDescent="0.35"/>
    <row r="69" ht="15.75" hidden="1" customHeight="1" x14ac:dyDescent="0.35"/>
    <row r="70" ht="15.75" hidden="1" customHeight="1" x14ac:dyDescent="0.35"/>
    <row r="71" ht="15.75" hidden="1" customHeight="1" x14ac:dyDescent="0.35"/>
    <row r="72" ht="15.75" hidden="1" customHeight="1" x14ac:dyDescent="0.35"/>
    <row r="73" ht="15.75" hidden="1" customHeight="1" x14ac:dyDescent="0.35"/>
    <row r="74" ht="15.75" hidden="1" customHeight="1" x14ac:dyDescent="0.35"/>
    <row r="75" ht="15.75" hidden="1" customHeight="1" x14ac:dyDescent="0.35"/>
    <row r="76" ht="15.75" hidden="1" customHeight="1" x14ac:dyDescent="0.35"/>
    <row r="77" ht="15.75" hidden="1" customHeight="1" x14ac:dyDescent="0.35"/>
    <row r="78" ht="15.75" hidden="1" customHeight="1" x14ac:dyDescent="0.35"/>
    <row r="79" ht="15.75" hidden="1" customHeight="1" x14ac:dyDescent="0.35"/>
    <row r="80" ht="15.75" hidden="1" customHeight="1" x14ac:dyDescent="0.35"/>
    <row r="81" ht="15.75" hidden="1" customHeight="1" x14ac:dyDescent="0.35"/>
    <row r="82" ht="15.75" hidden="1" customHeight="1" x14ac:dyDescent="0.35"/>
    <row r="83" ht="15.75" hidden="1" customHeight="1" x14ac:dyDescent="0.35"/>
    <row r="84" ht="15.75" hidden="1" customHeight="1" x14ac:dyDescent="0.35"/>
    <row r="85" ht="15.75" hidden="1" customHeight="1" x14ac:dyDescent="0.35"/>
    <row r="86" ht="15.75" hidden="1" customHeight="1" x14ac:dyDescent="0.35"/>
    <row r="87" ht="15.75" hidden="1" customHeight="1" x14ac:dyDescent="0.35"/>
    <row r="88" ht="15.75" hidden="1" customHeight="1" x14ac:dyDescent="0.35"/>
    <row r="89" ht="15.75" hidden="1" customHeight="1" x14ac:dyDescent="0.35"/>
    <row r="90" ht="15.75" hidden="1" customHeight="1" x14ac:dyDescent="0.35"/>
    <row r="91" ht="15.75" hidden="1" customHeight="1" x14ac:dyDescent="0.35"/>
    <row r="92" ht="15.75" hidden="1" customHeight="1" x14ac:dyDescent="0.35"/>
    <row r="93" ht="15.75" hidden="1" customHeight="1" x14ac:dyDescent="0.35"/>
    <row r="94" ht="15.75" hidden="1" customHeight="1" x14ac:dyDescent="0.35"/>
    <row r="95" ht="15.75" hidden="1" customHeight="1" x14ac:dyDescent="0.35"/>
    <row r="96" ht="15.75" hidden="1" customHeight="1" x14ac:dyDescent="0.35"/>
    <row r="97" ht="15.75" hidden="1" customHeight="1" x14ac:dyDescent="0.35"/>
    <row r="98" ht="15.75" hidden="1" customHeight="1" x14ac:dyDescent="0.35"/>
    <row r="99" ht="15.75" hidden="1" customHeight="1" x14ac:dyDescent="0.35"/>
    <row r="100" ht="15.75" hidden="1" customHeight="1" x14ac:dyDescent="0.35"/>
    <row r="101" ht="15.75" hidden="1" customHeight="1" x14ac:dyDescent="0.35"/>
    <row r="102" ht="15.75" hidden="1" customHeight="1" x14ac:dyDescent="0.35"/>
    <row r="103" ht="15.75" hidden="1" customHeight="1" x14ac:dyDescent="0.35"/>
    <row r="104" ht="15.75" hidden="1" customHeight="1" x14ac:dyDescent="0.35"/>
    <row r="105" ht="15.75" hidden="1" customHeight="1" x14ac:dyDescent="0.35"/>
    <row r="106" ht="15.75" hidden="1" customHeight="1" x14ac:dyDescent="0.35"/>
    <row r="107" ht="15.75" hidden="1" customHeight="1" x14ac:dyDescent="0.35"/>
    <row r="108" ht="15.75" hidden="1" customHeight="1" x14ac:dyDescent="0.35"/>
    <row r="109" ht="15.75" hidden="1" customHeight="1" x14ac:dyDescent="0.35"/>
    <row r="110" ht="15.75" hidden="1" customHeight="1" x14ac:dyDescent="0.35"/>
    <row r="111" ht="15.75" hidden="1" customHeight="1" x14ac:dyDescent="0.35"/>
    <row r="112" ht="15.75" hidden="1" customHeight="1" x14ac:dyDescent="0.35"/>
    <row r="113" ht="15.75" hidden="1" customHeight="1" x14ac:dyDescent="0.35"/>
    <row r="114" ht="15.75" hidden="1" customHeight="1" x14ac:dyDescent="0.35"/>
    <row r="115" ht="15.75" hidden="1" customHeight="1" x14ac:dyDescent="0.35"/>
    <row r="116" ht="15.75" hidden="1" customHeight="1" x14ac:dyDescent="0.35"/>
    <row r="117" ht="15.75" hidden="1" customHeight="1" x14ac:dyDescent="0.35"/>
    <row r="118" ht="15.75" hidden="1" customHeight="1" x14ac:dyDescent="0.35"/>
    <row r="119" ht="15.75" hidden="1" customHeight="1" x14ac:dyDescent="0.35"/>
    <row r="120" ht="15.75" hidden="1" customHeight="1" x14ac:dyDescent="0.35"/>
    <row r="121" ht="15.75" hidden="1" customHeight="1" x14ac:dyDescent="0.35"/>
    <row r="122" ht="15.75" hidden="1" customHeight="1" x14ac:dyDescent="0.35"/>
    <row r="123" ht="15.75" hidden="1" customHeight="1" x14ac:dyDescent="0.35"/>
    <row r="124" ht="15.75" hidden="1" customHeight="1" x14ac:dyDescent="0.35"/>
    <row r="125" ht="15.75" hidden="1" customHeight="1" x14ac:dyDescent="0.35"/>
    <row r="126" ht="15.75" hidden="1" customHeight="1" x14ac:dyDescent="0.35"/>
    <row r="127" ht="15.75" hidden="1" customHeight="1" x14ac:dyDescent="0.35"/>
    <row r="128" ht="15.75" hidden="1" customHeight="1" x14ac:dyDescent="0.35"/>
    <row r="129" ht="15.75" hidden="1" customHeight="1" x14ac:dyDescent="0.35"/>
    <row r="130" ht="15.75" hidden="1" customHeight="1" x14ac:dyDescent="0.35"/>
    <row r="131" ht="15.75" hidden="1" customHeight="1" x14ac:dyDescent="0.35"/>
    <row r="132" ht="15.75" hidden="1" customHeight="1" x14ac:dyDescent="0.35"/>
    <row r="133" ht="15.75" hidden="1" customHeight="1" x14ac:dyDescent="0.35"/>
    <row r="134" ht="15.75" hidden="1" customHeight="1" x14ac:dyDescent="0.35"/>
    <row r="135" ht="15.75" hidden="1" customHeight="1" x14ac:dyDescent="0.35"/>
    <row r="136" ht="15.75" hidden="1" customHeight="1" x14ac:dyDescent="0.35"/>
    <row r="137" ht="15.75" hidden="1" customHeight="1" x14ac:dyDescent="0.35"/>
    <row r="138" ht="15.75" hidden="1" customHeight="1" x14ac:dyDescent="0.35"/>
    <row r="139" ht="15.75" hidden="1" customHeight="1" x14ac:dyDescent="0.35"/>
    <row r="140" ht="15.75" hidden="1" customHeight="1" x14ac:dyDescent="0.35"/>
    <row r="141" ht="15.75" hidden="1" customHeight="1" x14ac:dyDescent="0.35"/>
    <row r="142" ht="15.75" hidden="1" customHeight="1" x14ac:dyDescent="0.35"/>
    <row r="143" ht="15.75" hidden="1" customHeight="1" x14ac:dyDescent="0.35"/>
    <row r="144" ht="15.75" hidden="1" customHeight="1" x14ac:dyDescent="0.35"/>
    <row r="145" ht="15.75" hidden="1" customHeight="1" x14ac:dyDescent="0.35"/>
    <row r="146" ht="15.75" hidden="1" customHeight="1" x14ac:dyDescent="0.35"/>
    <row r="147" ht="15.75" hidden="1" customHeight="1" x14ac:dyDescent="0.35"/>
    <row r="148" ht="15.75" hidden="1" customHeight="1" x14ac:dyDescent="0.35"/>
    <row r="149" ht="15.75" hidden="1" customHeight="1" x14ac:dyDescent="0.35"/>
    <row r="150" ht="15.75" hidden="1" customHeight="1" x14ac:dyDescent="0.35"/>
    <row r="151" ht="15.75" hidden="1" customHeight="1" x14ac:dyDescent="0.35"/>
    <row r="152" ht="15.75" hidden="1" customHeight="1" x14ac:dyDescent="0.35"/>
    <row r="153" ht="15.75" hidden="1" customHeight="1" x14ac:dyDescent="0.35"/>
    <row r="154" ht="15.75" hidden="1" customHeight="1" x14ac:dyDescent="0.35"/>
    <row r="155" ht="15.75" hidden="1" customHeight="1" x14ac:dyDescent="0.35"/>
    <row r="156" ht="15.75" hidden="1" customHeight="1" x14ac:dyDescent="0.35"/>
    <row r="157" ht="15.75" hidden="1" customHeight="1" x14ac:dyDescent="0.35"/>
    <row r="158" ht="15.75" hidden="1" customHeight="1" x14ac:dyDescent="0.35"/>
    <row r="159" ht="15.75" hidden="1" customHeight="1" x14ac:dyDescent="0.35"/>
    <row r="160" ht="15.75" hidden="1" customHeight="1" x14ac:dyDescent="0.35"/>
    <row r="161" ht="15.75" hidden="1" customHeight="1" x14ac:dyDescent="0.35"/>
    <row r="162" ht="15.75" hidden="1" customHeight="1" x14ac:dyDescent="0.35"/>
    <row r="163" ht="15.75" hidden="1" customHeight="1" x14ac:dyDescent="0.35"/>
    <row r="164" ht="15.75" hidden="1" customHeight="1" x14ac:dyDescent="0.35"/>
    <row r="165" ht="15.75" hidden="1" customHeight="1" x14ac:dyDescent="0.35"/>
    <row r="166" ht="15.75" hidden="1" customHeight="1" x14ac:dyDescent="0.35"/>
    <row r="167" ht="15.75" hidden="1" customHeight="1" x14ac:dyDescent="0.35"/>
    <row r="168" ht="15.75" hidden="1" customHeight="1" x14ac:dyDescent="0.35"/>
    <row r="169" ht="15.75" hidden="1" customHeight="1" x14ac:dyDescent="0.35"/>
    <row r="170" ht="15.75" hidden="1" customHeight="1" x14ac:dyDescent="0.35"/>
    <row r="171" ht="15.75" hidden="1" customHeight="1" x14ac:dyDescent="0.35"/>
    <row r="172" ht="15.75" hidden="1" customHeight="1" x14ac:dyDescent="0.35"/>
    <row r="173" ht="15.75" hidden="1" customHeight="1" x14ac:dyDescent="0.35"/>
    <row r="174" ht="15.75" hidden="1" customHeight="1" x14ac:dyDescent="0.35"/>
    <row r="175" ht="15.75" hidden="1" customHeight="1" x14ac:dyDescent="0.35"/>
    <row r="176" ht="15.75" hidden="1" customHeight="1" x14ac:dyDescent="0.35"/>
    <row r="177" ht="15.75" hidden="1" customHeight="1" x14ac:dyDescent="0.35"/>
    <row r="178" ht="15.75" hidden="1" customHeight="1" x14ac:dyDescent="0.35"/>
    <row r="179" ht="15.75" hidden="1" customHeight="1" x14ac:dyDescent="0.35"/>
    <row r="180" ht="15.75" hidden="1" customHeight="1" x14ac:dyDescent="0.35"/>
    <row r="181" ht="15.75" hidden="1" customHeight="1" x14ac:dyDescent="0.35"/>
    <row r="182" ht="15.75" hidden="1" customHeight="1" x14ac:dyDescent="0.35"/>
    <row r="183" ht="15.75" hidden="1" customHeight="1" x14ac:dyDescent="0.35"/>
    <row r="184" ht="15.75" hidden="1" customHeight="1" x14ac:dyDescent="0.35"/>
    <row r="185" ht="15.75" hidden="1" customHeight="1" x14ac:dyDescent="0.35"/>
    <row r="186" ht="15.75" hidden="1" customHeight="1" x14ac:dyDescent="0.35"/>
    <row r="187" ht="15.75" hidden="1" customHeight="1" x14ac:dyDescent="0.35"/>
    <row r="188" ht="15.75" hidden="1" customHeight="1" x14ac:dyDescent="0.35"/>
    <row r="189" ht="15.75" hidden="1" customHeight="1" x14ac:dyDescent="0.35"/>
    <row r="190" ht="15.75" hidden="1" customHeight="1" x14ac:dyDescent="0.35"/>
    <row r="191" ht="15.75" hidden="1" customHeight="1" x14ac:dyDescent="0.35"/>
    <row r="192" ht="15.75" hidden="1" customHeight="1" x14ac:dyDescent="0.35"/>
    <row r="193" ht="15.75" hidden="1" customHeight="1" x14ac:dyDescent="0.35"/>
  </sheetData>
  <sheetProtection sheet="1" objects="1" scenarios="1" selectLockedCells="1" selectUnlockedCells="1"/>
  <mergeCells count="111">
    <mergeCell ref="U47:AF47"/>
    <mergeCell ref="AG47:AR47"/>
    <mergeCell ref="AS1:AS48"/>
    <mergeCell ref="A45:B45"/>
    <mergeCell ref="C45:T45"/>
    <mergeCell ref="A46:B46"/>
    <mergeCell ref="C46:T46"/>
    <mergeCell ref="A48:AR48"/>
    <mergeCell ref="A47:B47"/>
    <mergeCell ref="C47:T47"/>
    <mergeCell ref="A42:B42"/>
    <mergeCell ref="C42:T42"/>
    <mergeCell ref="A43:B43"/>
    <mergeCell ref="C43:T43"/>
    <mergeCell ref="A44:B44"/>
    <mergeCell ref="C44:T44"/>
    <mergeCell ref="A39:B39"/>
    <mergeCell ref="C39:T39"/>
    <mergeCell ref="A40:B40"/>
    <mergeCell ref="C40:T40"/>
    <mergeCell ref="A41:B41"/>
    <mergeCell ref="C41:T41"/>
    <mergeCell ref="A36:B36"/>
    <mergeCell ref="C36:T36"/>
    <mergeCell ref="A37:B37"/>
    <mergeCell ref="C37:T37"/>
    <mergeCell ref="A38:B38"/>
    <mergeCell ref="C38:T38"/>
    <mergeCell ref="A33:B33"/>
    <mergeCell ref="C33:T33"/>
    <mergeCell ref="A34:B34"/>
    <mergeCell ref="C34:T34"/>
    <mergeCell ref="A35:B35"/>
    <mergeCell ref="C35:T35"/>
    <mergeCell ref="A30:B30"/>
    <mergeCell ref="C30:T30"/>
    <mergeCell ref="A31:B31"/>
    <mergeCell ref="C31:T31"/>
    <mergeCell ref="A32:B32"/>
    <mergeCell ref="C32:T32"/>
    <mergeCell ref="A27:B27"/>
    <mergeCell ref="C27:T27"/>
    <mergeCell ref="A28:B28"/>
    <mergeCell ref="C28:T28"/>
    <mergeCell ref="A29:B29"/>
    <mergeCell ref="C29:T29"/>
    <mergeCell ref="A24:B24"/>
    <mergeCell ref="C24:T24"/>
    <mergeCell ref="A25:B25"/>
    <mergeCell ref="C25:T25"/>
    <mergeCell ref="A26:B26"/>
    <mergeCell ref="C26:T26"/>
    <mergeCell ref="A21:B21"/>
    <mergeCell ref="C21:T21"/>
    <mergeCell ref="A22:B22"/>
    <mergeCell ref="C22:T22"/>
    <mergeCell ref="A23:B23"/>
    <mergeCell ref="C23:T23"/>
    <mergeCell ref="A19:B19"/>
    <mergeCell ref="C19:T19"/>
    <mergeCell ref="A20:B20"/>
    <mergeCell ref="C20:T20"/>
    <mergeCell ref="A15:B15"/>
    <mergeCell ref="C15:T15"/>
    <mergeCell ref="A16:B16"/>
    <mergeCell ref="C16:T16"/>
    <mergeCell ref="A17:B17"/>
    <mergeCell ref="C17:T17"/>
    <mergeCell ref="A13:B13"/>
    <mergeCell ref="C13:T13"/>
    <mergeCell ref="A14:B14"/>
    <mergeCell ref="C14:T14"/>
    <mergeCell ref="A11:B11"/>
    <mergeCell ref="C11:T11"/>
    <mergeCell ref="AP6:AP10"/>
    <mergeCell ref="A18:B18"/>
    <mergeCell ref="C18:T18"/>
    <mergeCell ref="AM6:AM10"/>
    <mergeCell ref="AN6:AN10"/>
    <mergeCell ref="AO6:AO10"/>
    <mergeCell ref="AF6:AF10"/>
    <mergeCell ref="AG6:AG10"/>
    <mergeCell ref="AH6:AH10"/>
    <mergeCell ref="AI6:AI10"/>
    <mergeCell ref="AJ6:AJ10"/>
    <mergeCell ref="A12:B12"/>
    <mergeCell ref="C12:T12"/>
    <mergeCell ref="A1:V1"/>
    <mergeCell ref="W1:AI1"/>
    <mergeCell ref="AJ1:AR1"/>
    <mergeCell ref="A3:AR4"/>
    <mergeCell ref="U6:U10"/>
    <mergeCell ref="V6:V10"/>
    <mergeCell ref="W6:W10"/>
    <mergeCell ref="X6:X10"/>
    <mergeCell ref="Y6:Y10"/>
    <mergeCell ref="Z6:Z10"/>
    <mergeCell ref="AA6:AA10"/>
    <mergeCell ref="AB6:AB10"/>
    <mergeCell ref="AC6:AC10"/>
    <mergeCell ref="AD6:AD10"/>
    <mergeCell ref="AE6:AE10"/>
    <mergeCell ref="U5:AF5"/>
    <mergeCell ref="AG5:AR5"/>
    <mergeCell ref="A5:B10"/>
    <mergeCell ref="C5:T10"/>
    <mergeCell ref="A2:AR2"/>
    <mergeCell ref="AQ6:AQ10"/>
    <mergeCell ref="AR6:AR10"/>
    <mergeCell ref="AK6:AK10"/>
    <mergeCell ref="AL6:AL10"/>
  </mergeCells>
  <pageMargins left="0.7" right="0.7" top="0.75" bottom="0.75" header="0.3" footer="0.3"/>
  <pageSetup scale="80" orientation="portrait" r:id="rId1"/>
  <colBreaks count="1" manualBreakCount="1">
    <brk id="45"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FB602B-EDAD-452A-BF17-DAA70AFA9E7C}">
  <dimension ref="A1:AS275"/>
  <sheetViews>
    <sheetView zoomScale="142" zoomScaleNormal="142" zoomScaleSheetLayoutView="100" workbookViewId="0">
      <selection activeCell="A3" sqref="A3:AR55"/>
    </sheetView>
  </sheetViews>
  <sheetFormatPr defaultColWidth="0" defaultRowHeight="14.15" zeroHeight="1" x14ac:dyDescent="0.35"/>
  <cols>
    <col min="1" max="45" width="2.3046875" style="1" customWidth="1"/>
    <col min="46" max="16384" width="9.07421875" style="1" hidden="1"/>
  </cols>
  <sheetData>
    <row r="1" spans="1:45" ht="15.45" x14ac:dyDescent="0.4">
      <c r="A1" s="86" t="str">
        <f>'Page 1'!B11</f>
        <v>Gasconade County</v>
      </c>
      <c r="B1" s="86"/>
      <c r="C1" s="86"/>
      <c r="D1" s="86"/>
      <c r="E1" s="86"/>
      <c r="F1" s="86"/>
      <c r="G1" s="86"/>
      <c r="H1" s="86"/>
      <c r="I1" s="86"/>
      <c r="J1" s="86"/>
      <c r="K1" s="86"/>
      <c r="L1" s="86"/>
      <c r="M1" s="86"/>
      <c r="N1" s="86"/>
      <c r="O1" s="86"/>
      <c r="P1" s="86"/>
      <c r="Q1" s="86"/>
      <c r="R1" s="86"/>
      <c r="S1" s="86"/>
      <c r="T1" s="86"/>
      <c r="U1" s="86"/>
      <c r="V1" s="86"/>
      <c r="W1" s="87" t="s">
        <v>13</v>
      </c>
      <c r="X1" s="88"/>
      <c r="Y1" s="88"/>
      <c r="Z1" s="88"/>
      <c r="AA1" s="88"/>
      <c r="AB1" s="88"/>
      <c r="AC1" s="88"/>
      <c r="AD1" s="88"/>
      <c r="AE1" s="88"/>
      <c r="AF1" s="88"/>
      <c r="AG1" s="88"/>
      <c r="AH1" s="88"/>
      <c r="AI1" s="88"/>
      <c r="AJ1" s="89"/>
      <c r="AK1" s="89"/>
      <c r="AL1" s="89"/>
      <c r="AM1" s="89"/>
      <c r="AN1" s="89"/>
      <c r="AO1" s="89"/>
      <c r="AP1" s="89"/>
      <c r="AQ1" s="89"/>
      <c r="AR1" s="89"/>
      <c r="AS1" s="85"/>
    </row>
    <row r="2" spans="1:45" x14ac:dyDescent="0.35">
      <c r="A2" s="84" t="s">
        <v>1098</v>
      </c>
      <c r="B2" s="84"/>
      <c r="C2" s="84"/>
      <c r="D2" s="84"/>
      <c r="E2" s="84"/>
      <c r="F2" s="84"/>
      <c r="G2" s="84"/>
      <c r="H2" s="84"/>
      <c r="I2" s="84"/>
      <c r="J2" s="84"/>
      <c r="K2" s="84"/>
      <c r="L2" s="84"/>
      <c r="M2" s="84"/>
      <c r="N2" s="84"/>
      <c r="O2" s="84"/>
      <c r="P2" s="84"/>
      <c r="Q2" s="84"/>
      <c r="R2" s="84"/>
      <c r="S2" s="84"/>
      <c r="T2" s="84"/>
      <c r="U2" s="84"/>
      <c r="V2" s="84"/>
      <c r="W2" s="84"/>
      <c r="X2" s="84"/>
      <c r="Y2" s="84"/>
      <c r="Z2" s="84"/>
      <c r="AA2" s="84"/>
      <c r="AB2" s="84"/>
      <c r="AC2" s="84"/>
      <c r="AD2" s="84"/>
      <c r="AE2" s="84"/>
      <c r="AF2" s="84"/>
      <c r="AG2" s="84"/>
      <c r="AH2" s="84"/>
      <c r="AI2" s="84"/>
      <c r="AJ2" s="84"/>
      <c r="AK2" s="84"/>
      <c r="AL2" s="84"/>
      <c r="AM2" s="84"/>
      <c r="AN2" s="84"/>
      <c r="AO2" s="84"/>
      <c r="AP2" s="84"/>
      <c r="AQ2" s="84"/>
      <c r="AR2" s="84"/>
      <c r="AS2" s="85"/>
    </row>
    <row r="3" spans="1:45" ht="15" customHeight="1" x14ac:dyDescent="0.35">
      <c r="A3" s="90"/>
      <c r="B3" s="90"/>
      <c r="C3" s="90"/>
      <c r="D3" s="90"/>
      <c r="E3" s="90"/>
      <c r="F3" s="90"/>
      <c r="G3" s="90"/>
      <c r="H3" s="90"/>
      <c r="I3" s="90"/>
      <c r="J3" s="90"/>
      <c r="K3" s="90"/>
      <c r="L3" s="90"/>
      <c r="M3" s="90"/>
      <c r="N3" s="90"/>
      <c r="O3" s="90"/>
      <c r="P3" s="90"/>
      <c r="Q3" s="90"/>
      <c r="R3" s="90"/>
      <c r="S3" s="90"/>
      <c r="T3" s="90"/>
      <c r="U3" s="90"/>
      <c r="V3" s="90"/>
      <c r="W3" s="90"/>
      <c r="X3" s="90"/>
      <c r="Y3" s="90"/>
      <c r="Z3" s="90"/>
      <c r="AA3" s="90"/>
      <c r="AB3" s="90"/>
      <c r="AC3" s="90"/>
      <c r="AD3" s="90"/>
      <c r="AE3" s="90"/>
      <c r="AF3" s="90"/>
      <c r="AG3" s="90"/>
      <c r="AH3" s="90"/>
      <c r="AI3" s="90"/>
      <c r="AJ3" s="90"/>
      <c r="AK3" s="90"/>
      <c r="AL3" s="90"/>
      <c r="AM3" s="90"/>
      <c r="AN3" s="90"/>
      <c r="AO3" s="90"/>
      <c r="AP3" s="90"/>
      <c r="AQ3" s="90"/>
      <c r="AR3" s="90"/>
      <c r="AS3" s="85"/>
    </row>
    <row r="4" spans="1:45" ht="15" customHeight="1" x14ac:dyDescent="0.35">
      <c r="A4" s="90"/>
      <c r="B4" s="90"/>
      <c r="C4" s="90"/>
      <c r="D4" s="90"/>
      <c r="E4" s="90"/>
      <c r="F4" s="90"/>
      <c r="G4" s="90"/>
      <c r="H4" s="90"/>
      <c r="I4" s="90"/>
      <c r="J4" s="90"/>
      <c r="K4" s="90"/>
      <c r="L4" s="90"/>
      <c r="M4" s="90"/>
      <c r="N4" s="90"/>
      <c r="O4" s="90"/>
      <c r="P4" s="90"/>
      <c r="Q4" s="90"/>
      <c r="R4" s="90"/>
      <c r="S4" s="90"/>
      <c r="T4" s="90"/>
      <c r="U4" s="90"/>
      <c r="V4" s="90"/>
      <c r="W4" s="90"/>
      <c r="X4" s="90"/>
      <c r="Y4" s="90"/>
      <c r="Z4" s="90"/>
      <c r="AA4" s="90"/>
      <c r="AB4" s="90"/>
      <c r="AC4" s="90"/>
      <c r="AD4" s="90"/>
      <c r="AE4" s="90"/>
      <c r="AF4" s="90"/>
      <c r="AG4" s="90"/>
      <c r="AH4" s="90"/>
      <c r="AI4" s="90"/>
      <c r="AJ4" s="90"/>
      <c r="AK4" s="90"/>
      <c r="AL4" s="90"/>
      <c r="AM4" s="90"/>
      <c r="AN4" s="90"/>
      <c r="AO4" s="90"/>
      <c r="AP4" s="90"/>
      <c r="AQ4" s="90"/>
      <c r="AR4" s="90"/>
      <c r="AS4" s="85"/>
    </row>
    <row r="5" spans="1:45" ht="15" customHeight="1" x14ac:dyDescent="0.35">
      <c r="A5" s="90"/>
      <c r="B5" s="90"/>
      <c r="C5" s="90"/>
      <c r="D5" s="90"/>
      <c r="E5" s="90"/>
      <c r="F5" s="90"/>
      <c r="G5" s="90"/>
      <c r="H5" s="90"/>
      <c r="I5" s="90"/>
      <c r="J5" s="90"/>
      <c r="K5" s="90"/>
      <c r="L5" s="90"/>
      <c r="M5" s="90"/>
      <c r="N5" s="90"/>
      <c r="O5" s="90"/>
      <c r="P5" s="90"/>
      <c r="Q5" s="90"/>
      <c r="R5" s="90"/>
      <c r="S5" s="90"/>
      <c r="T5" s="90"/>
      <c r="U5" s="90"/>
      <c r="V5" s="90"/>
      <c r="W5" s="90"/>
      <c r="X5" s="90"/>
      <c r="Y5" s="90"/>
      <c r="Z5" s="90"/>
      <c r="AA5" s="90"/>
      <c r="AB5" s="90"/>
      <c r="AC5" s="90"/>
      <c r="AD5" s="90"/>
      <c r="AE5" s="90"/>
      <c r="AF5" s="90"/>
      <c r="AG5" s="90"/>
      <c r="AH5" s="90"/>
      <c r="AI5" s="90"/>
      <c r="AJ5" s="90"/>
      <c r="AK5" s="90"/>
      <c r="AL5" s="90"/>
      <c r="AM5" s="90"/>
      <c r="AN5" s="90"/>
      <c r="AO5" s="90"/>
      <c r="AP5" s="90"/>
      <c r="AQ5" s="90"/>
      <c r="AR5" s="90"/>
      <c r="AS5" s="85"/>
    </row>
    <row r="6" spans="1:45" ht="15" customHeight="1" x14ac:dyDescent="0.35">
      <c r="A6" s="90"/>
      <c r="B6" s="90"/>
      <c r="C6" s="90"/>
      <c r="D6" s="90"/>
      <c r="E6" s="90"/>
      <c r="F6" s="90"/>
      <c r="G6" s="90"/>
      <c r="H6" s="90"/>
      <c r="I6" s="90"/>
      <c r="J6" s="90"/>
      <c r="K6" s="90"/>
      <c r="L6" s="90"/>
      <c r="M6" s="90"/>
      <c r="N6" s="90"/>
      <c r="O6" s="90"/>
      <c r="P6" s="90"/>
      <c r="Q6" s="90"/>
      <c r="R6" s="90"/>
      <c r="S6" s="90"/>
      <c r="T6" s="90"/>
      <c r="U6" s="90"/>
      <c r="V6" s="90"/>
      <c r="W6" s="90"/>
      <c r="X6" s="90"/>
      <c r="Y6" s="90"/>
      <c r="Z6" s="90"/>
      <c r="AA6" s="90"/>
      <c r="AB6" s="90"/>
      <c r="AC6" s="90"/>
      <c r="AD6" s="90"/>
      <c r="AE6" s="90"/>
      <c r="AF6" s="90"/>
      <c r="AG6" s="90"/>
      <c r="AH6" s="90"/>
      <c r="AI6" s="90"/>
      <c r="AJ6" s="90"/>
      <c r="AK6" s="90"/>
      <c r="AL6" s="90"/>
      <c r="AM6" s="90"/>
      <c r="AN6" s="90"/>
      <c r="AO6" s="90"/>
      <c r="AP6" s="90"/>
      <c r="AQ6" s="90"/>
      <c r="AR6" s="90"/>
      <c r="AS6" s="85"/>
    </row>
    <row r="7" spans="1:45" ht="15" customHeight="1" x14ac:dyDescent="0.35">
      <c r="A7" s="90"/>
      <c r="B7" s="90"/>
      <c r="C7" s="90"/>
      <c r="D7" s="90"/>
      <c r="E7" s="90"/>
      <c r="F7" s="90"/>
      <c r="G7" s="90"/>
      <c r="H7" s="90"/>
      <c r="I7" s="90"/>
      <c r="J7" s="90"/>
      <c r="K7" s="90"/>
      <c r="L7" s="90"/>
      <c r="M7" s="90"/>
      <c r="N7" s="90"/>
      <c r="O7" s="90"/>
      <c r="P7" s="90"/>
      <c r="Q7" s="90"/>
      <c r="R7" s="90"/>
      <c r="S7" s="90"/>
      <c r="T7" s="90"/>
      <c r="U7" s="90"/>
      <c r="V7" s="90"/>
      <c r="W7" s="90"/>
      <c r="X7" s="90"/>
      <c r="Y7" s="90"/>
      <c r="Z7" s="90"/>
      <c r="AA7" s="90"/>
      <c r="AB7" s="90"/>
      <c r="AC7" s="90"/>
      <c r="AD7" s="90"/>
      <c r="AE7" s="90"/>
      <c r="AF7" s="90"/>
      <c r="AG7" s="90"/>
      <c r="AH7" s="90"/>
      <c r="AI7" s="90"/>
      <c r="AJ7" s="90"/>
      <c r="AK7" s="90"/>
      <c r="AL7" s="90"/>
      <c r="AM7" s="90"/>
      <c r="AN7" s="90"/>
      <c r="AO7" s="90"/>
      <c r="AP7" s="90"/>
      <c r="AQ7" s="90"/>
      <c r="AR7" s="90"/>
      <c r="AS7" s="85"/>
    </row>
    <row r="8" spans="1:45" ht="15" customHeight="1" x14ac:dyDescent="0.35">
      <c r="A8" s="90"/>
      <c r="B8" s="90"/>
      <c r="C8" s="90"/>
      <c r="D8" s="90"/>
      <c r="E8" s="90"/>
      <c r="F8" s="90"/>
      <c r="G8" s="90"/>
      <c r="H8" s="90"/>
      <c r="I8" s="90"/>
      <c r="J8" s="90"/>
      <c r="K8" s="90"/>
      <c r="L8" s="90"/>
      <c r="M8" s="90"/>
      <c r="N8" s="90"/>
      <c r="O8" s="90"/>
      <c r="P8" s="90"/>
      <c r="Q8" s="90"/>
      <c r="R8" s="90"/>
      <c r="S8" s="90"/>
      <c r="T8" s="90"/>
      <c r="U8" s="90"/>
      <c r="V8" s="90"/>
      <c r="W8" s="90"/>
      <c r="X8" s="90"/>
      <c r="Y8" s="90"/>
      <c r="Z8" s="90"/>
      <c r="AA8" s="90"/>
      <c r="AB8" s="90"/>
      <c r="AC8" s="90"/>
      <c r="AD8" s="90"/>
      <c r="AE8" s="90"/>
      <c r="AF8" s="90"/>
      <c r="AG8" s="90"/>
      <c r="AH8" s="90"/>
      <c r="AI8" s="90"/>
      <c r="AJ8" s="90"/>
      <c r="AK8" s="90"/>
      <c r="AL8" s="90"/>
      <c r="AM8" s="90"/>
      <c r="AN8" s="90"/>
      <c r="AO8" s="90"/>
      <c r="AP8" s="90"/>
      <c r="AQ8" s="90"/>
      <c r="AR8" s="90"/>
      <c r="AS8" s="85"/>
    </row>
    <row r="9" spans="1:45" ht="15" customHeight="1" x14ac:dyDescent="0.35">
      <c r="A9" s="90"/>
      <c r="B9" s="90"/>
      <c r="C9" s="90"/>
      <c r="D9" s="90"/>
      <c r="E9" s="90"/>
      <c r="F9" s="90"/>
      <c r="G9" s="90"/>
      <c r="H9" s="90"/>
      <c r="I9" s="90"/>
      <c r="J9" s="90"/>
      <c r="K9" s="90"/>
      <c r="L9" s="90"/>
      <c r="M9" s="90"/>
      <c r="N9" s="90"/>
      <c r="O9" s="90"/>
      <c r="P9" s="90"/>
      <c r="Q9" s="90"/>
      <c r="R9" s="90"/>
      <c r="S9" s="90"/>
      <c r="T9" s="90"/>
      <c r="U9" s="90"/>
      <c r="V9" s="90"/>
      <c r="W9" s="90"/>
      <c r="X9" s="90"/>
      <c r="Y9" s="90"/>
      <c r="Z9" s="90"/>
      <c r="AA9" s="90"/>
      <c r="AB9" s="90"/>
      <c r="AC9" s="90"/>
      <c r="AD9" s="90"/>
      <c r="AE9" s="90"/>
      <c r="AF9" s="90"/>
      <c r="AG9" s="90"/>
      <c r="AH9" s="90"/>
      <c r="AI9" s="90"/>
      <c r="AJ9" s="90"/>
      <c r="AK9" s="90"/>
      <c r="AL9" s="90"/>
      <c r="AM9" s="90"/>
      <c r="AN9" s="90"/>
      <c r="AO9" s="90"/>
      <c r="AP9" s="90"/>
      <c r="AQ9" s="90"/>
      <c r="AR9" s="90"/>
      <c r="AS9" s="85"/>
    </row>
    <row r="10" spans="1:45" ht="15" customHeight="1" x14ac:dyDescent="0.35">
      <c r="A10" s="90"/>
      <c r="B10" s="90"/>
      <c r="C10" s="90"/>
      <c r="D10" s="90"/>
      <c r="E10" s="90"/>
      <c r="F10" s="90"/>
      <c r="G10" s="90"/>
      <c r="H10" s="90"/>
      <c r="I10" s="90"/>
      <c r="J10" s="90"/>
      <c r="K10" s="90"/>
      <c r="L10" s="90"/>
      <c r="M10" s="90"/>
      <c r="N10" s="90"/>
      <c r="O10" s="90"/>
      <c r="P10" s="90"/>
      <c r="Q10" s="90"/>
      <c r="R10" s="90"/>
      <c r="S10" s="90"/>
      <c r="T10" s="90"/>
      <c r="U10" s="90"/>
      <c r="V10" s="90"/>
      <c r="W10" s="90"/>
      <c r="X10" s="90"/>
      <c r="Y10" s="90"/>
      <c r="Z10" s="90"/>
      <c r="AA10" s="90"/>
      <c r="AB10" s="90"/>
      <c r="AC10" s="90"/>
      <c r="AD10" s="90"/>
      <c r="AE10" s="90"/>
      <c r="AF10" s="90"/>
      <c r="AG10" s="90"/>
      <c r="AH10" s="90"/>
      <c r="AI10" s="90"/>
      <c r="AJ10" s="90"/>
      <c r="AK10" s="90"/>
      <c r="AL10" s="90"/>
      <c r="AM10" s="90"/>
      <c r="AN10" s="90"/>
      <c r="AO10" s="90"/>
      <c r="AP10" s="90"/>
      <c r="AQ10" s="90"/>
      <c r="AR10" s="90"/>
      <c r="AS10" s="85"/>
    </row>
    <row r="11" spans="1:45" ht="15" customHeight="1" x14ac:dyDescent="0.35">
      <c r="A11" s="90"/>
      <c r="B11" s="90"/>
      <c r="C11" s="90"/>
      <c r="D11" s="90"/>
      <c r="E11" s="90"/>
      <c r="F11" s="90"/>
      <c r="G11" s="90"/>
      <c r="H11" s="90"/>
      <c r="I11" s="90"/>
      <c r="J11" s="90"/>
      <c r="K11" s="90"/>
      <c r="L11" s="90"/>
      <c r="M11" s="90"/>
      <c r="N11" s="90"/>
      <c r="O11" s="90"/>
      <c r="P11" s="90"/>
      <c r="Q11" s="90"/>
      <c r="R11" s="90"/>
      <c r="S11" s="90"/>
      <c r="T11" s="90"/>
      <c r="U11" s="90"/>
      <c r="V11" s="90"/>
      <c r="W11" s="90"/>
      <c r="X11" s="90"/>
      <c r="Y11" s="90"/>
      <c r="Z11" s="90"/>
      <c r="AA11" s="90"/>
      <c r="AB11" s="90"/>
      <c r="AC11" s="90"/>
      <c r="AD11" s="90"/>
      <c r="AE11" s="90"/>
      <c r="AF11" s="90"/>
      <c r="AG11" s="90"/>
      <c r="AH11" s="90"/>
      <c r="AI11" s="90"/>
      <c r="AJ11" s="90"/>
      <c r="AK11" s="90"/>
      <c r="AL11" s="90"/>
      <c r="AM11" s="90"/>
      <c r="AN11" s="90"/>
      <c r="AO11" s="90"/>
      <c r="AP11" s="90"/>
      <c r="AQ11" s="90"/>
      <c r="AR11" s="90"/>
      <c r="AS11" s="85"/>
    </row>
    <row r="12" spans="1:45" ht="15" customHeight="1" x14ac:dyDescent="0.35">
      <c r="A12" s="90"/>
      <c r="B12" s="90"/>
      <c r="C12" s="90"/>
      <c r="D12" s="90"/>
      <c r="E12" s="90"/>
      <c r="F12" s="90"/>
      <c r="G12" s="90"/>
      <c r="H12" s="90"/>
      <c r="I12" s="90"/>
      <c r="J12" s="90"/>
      <c r="K12" s="90"/>
      <c r="L12" s="90"/>
      <c r="M12" s="90"/>
      <c r="N12" s="90"/>
      <c r="O12" s="90"/>
      <c r="P12" s="90"/>
      <c r="Q12" s="90"/>
      <c r="R12" s="90"/>
      <c r="S12" s="90"/>
      <c r="T12" s="90"/>
      <c r="U12" s="90"/>
      <c r="V12" s="90"/>
      <c r="W12" s="90"/>
      <c r="X12" s="90"/>
      <c r="Y12" s="90"/>
      <c r="Z12" s="90"/>
      <c r="AA12" s="90"/>
      <c r="AB12" s="90"/>
      <c r="AC12" s="90"/>
      <c r="AD12" s="90"/>
      <c r="AE12" s="90"/>
      <c r="AF12" s="90"/>
      <c r="AG12" s="90"/>
      <c r="AH12" s="90"/>
      <c r="AI12" s="90"/>
      <c r="AJ12" s="90"/>
      <c r="AK12" s="90"/>
      <c r="AL12" s="90"/>
      <c r="AM12" s="90"/>
      <c r="AN12" s="90"/>
      <c r="AO12" s="90"/>
      <c r="AP12" s="90"/>
      <c r="AQ12" s="90"/>
      <c r="AR12" s="90"/>
      <c r="AS12" s="85"/>
    </row>
    <row r="13" spans="1:45" ht="15" customHeight="1" x14ac:dyDescent="0.35">
      <c r="A13" s="90"/>
      <c r="B13" s="90"/>
      <c r="C13" s="90"/>
      <c r="D13" s="90"/>
      <c r="E13" s="90"/>
      <c r="F13" s="90"/>
      <c r="G13" s="90"/>
      <c r="H13" s="90"/>
      <c r="I13" s="90"/>
      <c r="J13" s="90"/>
      <c r="K13" s="90"/>
      <c r="L13" s="90"/>
      <c r="M13" s="90"/>
      <c r="N13" s="90"/>
      <c r="O13" s="90"/>
      <c r="P13" s="90"/>
      <c r="Q13" s="90"/>
      <c r="R13" s="90"/>
      <c r="S13" s="90"/>
      <c r="T13" s="90"/>
      <c r="U13" s="90"/>
      <c r="V13" s="90"/>
      <c r="W13" s="90"/>
      <c r="X13" s="90"/>
      <c r="Y13" s="90"/>
      <c r="Z13" s="90"/>
      <c r="AA13" s="90"/>
      <c r="AB13" s="90"/>
      <c r="AC13" s="90"/>
      <c r="AD13" s="90"/>
      <c r="AE13" s="90"/>
      <c r="AF13" s="90"/>
      <c r="AG13" s="90"/>
      <c r="AH13" s="90"/>
      <c r="AI13" s="90"/>
      <c r="AJ13" s="90"/>
      <c r="AK13" s="90"/>
      <c r="AL13" s="90"/>
      <c r="AM13" s="90"/>
      <c r="AN13" s="90"/>
      <c r="AO13" s="90"/>
      <c r="AP13" s="90"/>
      <c r="AQ13" s="90"/>
      <c r="AR13" s="90"/>
      <c r="AS13" s="85"/>
    </row>
    <row r="14" spans="1:45" ht="15" customHeight="1" x14ac:dyDescent="0.35">
      <c r="A14" s="90"/>
      <c r="B14" s="90"/>
      <c r="C14" s="90"/>
      <c r="D14" s="90"/>
      <c r="E14" s="90"/>
      <c r="F14" s="90"/>
      <c r="G14" s="90"/>
      <c r="H14" s="90"/>
      <c r="I14" s="90"/>
      <c r="J14" s="90"/>
      <c r="K14" s="90"/>
      <c r="L14" s="90"/>
      <c r="M14" s="90"/>
      <c r="N14" s="90"/>
      <c r="O14" s="90"/>
      <c r="P14" s="90"/>
      <c r="Q14" s="90"/>
      <c r="R14" s="90"/>
      <c r="S14" s="90"/>
      <c r="T14" s="90"/>
      <c r="U14" s="90"/>
      <c r="V14" s="90"/>
      <c r="W14" s="90"/>
      <c r="X14" s="90"/>
      <c r="Y14" s="90"/>
      <c r="Z14" s="90"/>
      <c r="AA14" s="90"/>
      <c r="AB14" s="90"/>
      <c r="AC14" s="90"/>
      <c r="AD14" s="90"/>
      <c r="AE14" s="90"/>
      <c r="AF14" s="90"/>
      <c r="AG14" s="90"/>
      <c r="AH14" s="90"/>
      <c r="AI14" s="90"/>
      <c r="AJ14" s="90"/>
      <c r="AK14" s="90"/>
      <c r="AL14" s="90"/>
      <c r="AM14" s="90"/>
      <c r="AN14" s="90"/>
      <c r="AO14" s="90"/>
      <c r="AP14" s="90"/>
      <c r="AQ14" s="90"/>
      <c r="AR14" s="90"/>
      <c r="AS14" s="85"/>
    </row>
    <row r="15" spans="1:45" ht="15" customHeight="1" x14ac:dyDescent="0.35">
      <c r="A15" s="90"/>
      <c r="B15" s="90"/>
      <c r="C15" s="90"/>
      <c r="D15" s="90"/>
      <c r="E15" s="90"/>
      <c r="F15" s="90"/>
      <c r="G15" s="90"/>
      <c r="H15" s="90"/>
      <c r="I15" s="90"/>
      <c r="J15" s="90"/>
      <c r="K15" s="90"/>
      <c r="L15" s="90"/>
      <c r="M15" s="90"/>
      <c r="N15" s="90"/>
      <c r="O15" s="90"/>
      <c r="P15" s="90"/>
      <c r="Q15" s="90"/>
      <c r="R15" s="90"/>
      <c r="S15" s="90"/>
      <c r="T15" s="90"/>
      <c r="U15" s="90"/>
      <c r="V15" s="90"/>
      <c r="W15" s="90"/>
      <c r="X15" s="90"/>
      <c r="Y15" s="90"/>
      <c r="Z15" s="90"/>
      <c r="AA15" s="90"/>
      <c r="AB15" s="90"/>
      <c r="AC15" s="90"/>
      <c r="AD15" s="90"/>
      <c r="AE15" s="90"/>
      <c r="AF15" s="90"/>
      <c r="AG15" s="90"/>
      <c r="AH15" s="90"/>
      <c r="AI15" s="90"/>
      <c r="AJ15" s="90"/>
      <c r="AK15" s="90"/>
      <c r="AL15" s="90"/>
      <c r="AM15" s="90"/>
      <c r="AN15" s="90"/>
      <c r="AO15" s="90"/>
      <c r="AP15" s="90"/>
      <c r="AQ15" s="90"/>
      <c r="AR15" s="90"/>
      <c r="AS15" s="85"/>
    </row>
    <row r="16" spans="1:45" ht="15" customHeight="1" x14ac:dyDescent="0.35">
      <c r="A16" s="90"/>
      <c r="B16" s="90"/>
      <c r="C16" s="90"/>
      <c r="D16" s="90"/>
      <c r="E16" s="90"/>
      <c r="F16" s="90"/>
      <c r="G16" s="90"/>
      <c r="H16" s="90"/>
      <c r="I16" s="90"/>
      <c r="J16" s="90"/>
      <c r="K16" s="90"/>
      <c r="L16" s="90"/>
      <c r="M16" s="90"/>
      <c r="N16" s="90"/>
      <c r="O16" s="90"/>
      <c r="P16" s="90"/>
      <c r="Q16" s="90"/>
      <c r="R16" s="90"/>
      <c r="S16" s="90"/>
      <c r="T16" s="90"/>
      <c r="U16" s="90"/>
      <c r="V16" s="90"/>
      <c r="W16" s="90"/>
      <c r="X16" s="90"/>
      <c r="Y16" s="90"/>
      <c r="Z16" s="90"/>
      <c r="AA16" s="90"/>
      <c r="AB16" s="90"/>
      <c r="AC16" s="90"/>
      <c r="AD16" s="90"/>
      <c r="AE16" s="90"/>
      <c r="AF16" s="90"/>
      <c r="AG16" s="90"/>
      <c r="AH16" s="90"/>
      <c r="AI16" s="90"/>
      <c r="AJ16" s="90"/>
      <c r="AK16" s="90"/>
      <c r="AL16" s="90"/>
      <c r="AM16" s="90"/>
      <c r="AN16" s="90"/>
      <c r="AO16" s="90"/>
      <c r="AP16" s="90"/>
      <c r="AQ16" s="90"/>
      <c r="AR16" s="90"/>
      <c r="AS16" s="85"/>
    </row>
    <row r="17" spans="1:45" ht="15" customHeight="1" x14ac:dyDescent="0.35">
      <c r="A17" s="90"/>
      <c r="B17" s="90"/>
      <c r="C17" s="90"/>
      <c r="D17" s="90"/>
      <c r="E17" s="90"/>
      <c r="F17" s="90"/>
      <c r="G17" s="90"/>
      <c r="H17" s="90"/>
      <c r="I17" s="90"/>
      <c r="J17" s="90"/>
      <c r="K17" s="90"/>
      <c r="L17" s="90"/>
      <c r="M17" s="90"/>
      <c r="N17" s="90"/>
      <c r="O17" s="90"/>
      <c r="P17" s="90"/>
      <c r="Q17" s="90"/>
      <c r="R17" s="90"/>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c r="AS17" s="85"/>
    </row>
    <row r="18" spans="1:45" ht="15" customHeight="1" x14ac:dyDescent="0.35">
      <c r="A18" s="90"/>
      <c r="B18" s="90"/>
      <c r="C18" s="90"/>
      <c r="D18" s="90"/>
      <c r="E18" s="90"/>
      <c r="F18" s="90"/>
      <c r="G18" s="90"/>
      <c r="H18" s="90"/>
      <c r="I18" s="90"/>
      <c r="J18" s="90"/>
      <c r="K18" s="90"/>
      <c r="L18" s="90"/>
      <c r="M18" s="90"/>
      <c r="N18" s="90"/>
      <c r="O18" s="90"/>
      <c r="P18" s="90"/>
      <c r="Q18" s="90"/>
      <c r="R18" s="90"/>
      <c r="S18" s="90"/>
      <c r="T18" s="90"/>
      <c r="U18" s="90"/>
      <c r="V18" s="90"/>
      <c r="W18" s="90"/>
      <c r="X18" s="90"/>
      <c r="Y18" s="90"/>
      <c r="Z18" s="90"/>
      <c r="AA18" s="90"/>
      <c r="AB18" s="90"/>
      <c r="AC18" s="90"/>
      <c r="AD18" s="90"/>
      <c r="AE18" s="90"/>
      <c r="AF18" s="90"/>
      <c r="AG18" s="90"/>
      <c r="AH18" s="90"/>
      <c r="AI18" s="90"/>
      <c r="AJ18" s="90"/>
      <c r="AK18" s="90"/>
      <c r="AL18" s="90"/>
      <c r="AM18" s="90"/>
      <c r="AN18" s="90"/>
      <c r="AO18" s="90"/>
      <c r="AP18" s="90"/>
      <c r="AQ18" s="90"/>
      <c r="AR18" s="90"/>
      <c r="AS18" s="85"/>
    </row>
    <row r="19" spans="1:45" ht="15" customHeight="1" x14ac:dyDescent="0.35">
      <c r="A19" s="90"/>
      <c r="B19" s="90"/>
      <c r="C19" s="90"/>
      <c r="D19" s="90"/>
      <c r="E19" s="90"/>
      <c r="F19" s="90"/>
      <c r="G19" s="90"/>
      <c r="H19" s="90"/>
      <c r="I19" s="90"/>
      <c r="J19" s="90"/>
      <c r="K19" s="90"/>
      <c r="L19" s="90"/>
      <c r="M19" s="90"/>
      <c r="N19" s="90"/>
      <c r="O19" s="90"/>
      <c r="P19" s="90"/>
      <c r="Q19" s="90"/>
      <c r="R19" s="90"/>
      <c r="S19" s="90"/>
      <c r="T19" s="90"/>
      <c r="U19" s="90"/>
      <c r="V19" s="90"/>
      <c r="W19" s="90"/>
      <c r="X19" s="90"/>
      <c r="Y19" s="90"/>
      <c r="Z19" s="90"/>
      <c r="AA19" s="90"/>
      <c r="AB19" s="90"/>
      <c r="AC19" s="90"/>
      <c r="AD19" s="90"/>
      <c r="AE19" s="90"/>
      <c r="AF19" s="90"/>
      <c r="AG19" s="90"/>
      <c r="AH19" s="90"/>
      <c r="AI19" s="90"/>
      <c r="AJ19" s="90"/>
      <c r="AK19" s="90"/>
      <c r="AL19" s="90"/>
      <c r="AM19" s="90"/>
      <c r="AN19" s="90"/>
      <c r="AO19" s="90"/>
      <c r="AP19" s="90"/>
      <c r="AQ19" s="90"/>
      <c r="AR19" s="90"/>
      <c r="AS19" s="85"/>
    </row>
    <row r="20" spans="1:45" ht="15" customHeight="1" x14ac:dyDescent="0.35">
      <c r="A20" s="90"/>
      <c r="B20" s="90"/>
      <c r="C20" s="90"/>
      <c r="D20" s="90"/>
      <c r="E20" s="90"/>
      <c r="F20" s="90"/>
      <c r="G20" s="90"/>
      <c r="H20" s="90"/>
      <c r="I20" s="90"/>
      <c r="J20" s="90"/>
      <c r="K20" s="90"/>
      <c r="L20" s="90"/>
      <c r="M20" s="90"/>
      <c r="N20" s="90"/>
      <c r="O20" s="90"/>
      <c r="P20" s="90"/>
      <c r="Q20" s="90"/>
      <c r="R20" s="90"/>
      <c r="S20" s="90"/>
      <c r="T20" s="90"/>
      <c r="U20" s="90"/>
      <c r="V20" s="90"/>
      <c r="W20" s="90"/>
      <c r="X20" s="90"/>
      <c r="Y20" s="90"/>
      <c r="Z20" s="90"/>
      <c r="AA20" s="90"/>
      <c r="AB20" s="90"/>
      <c r="AC20" s="90"/>
      <c r="AD20" s="90"/>
      <c r="AE20" s="90"/>
      <c r="AF20" s="90"/>
      <c r="AG20" s="90"/>
      <c r="AH20" s="90"/>
      <c r="AI20" s="90"/>
      <c r="AJ20" s="90"/>
      <c r="AK20" s="90"/>
      <c r="AL20" s="90"/>
      <c r="AM20" s="90"/>
      <c r="AN20" s="90"/>
      <c r="AO20" s="90"/>
      <c r="AP20" s="90"/>
      <c r="AQ20" s="90"/>
      <c r="AR20" s="90"/>
      <c r="AS20" s="85"/>
    </row>
    <row r="21" spans="1:45" ht="15" customHeight="1" x14ac:dyDescent="0.35">
      <c r="A21" s="90"/>
      <c r="B21" s="90"/>
      <c r="C21" s="90"/>
      <c r="D21" s="90"/>
      <c r="E21" s="90"/>
      <c r="F21" s="90"/>
      <c r="G21" s="90"/>
      <c r="H21" s="90"/>
      <c r="I21" s="90"/>
      <c r="J21" s="90"/>
      <c r="K21" s="90"/>
      <c r="L21" s="90"/>
      <c r="M21" s="90"/>
      <c r="N21" s="90"/>
      <c r="O21" s="90"/>
      <c r="P21" s="90"/>
      <c r="Q21" s="90"/>
      <c r="R21" s="90"/>
      <c r="S21" s="90"/>
      <c r="T21" s="90"/>
      <c r="U21" s="90"/>
      <c r="V21" s="90"/>
      <c r="W21" s="90"/>
      <c r="X21" s="90"/>
      <c r="Y21" s="90"/>
      <c r="Z21" s="90"/>
      <c r="AA21" s="90"/>
      <c r="AB21" s="90"/>
      <c r="AC21" s="90"/>
      <c r="AD21" s="90"/>
      <c r="AE21" s="90"/>
      <c r="AF21" s="90"/>
      <c r="AG21" s="90"/>
      <c r="AH21" s="90"/>
      <c r="AI21" s="90"/>
      <c r="AJ21" s="90"/>
      <c r="AK21" s="90"/>
      <c r="AL21" s="90"/>
      <c r="AM21" s="90"/>
      <c r="AN21" s="90"/>
      <c r="AO21" s="90"/>
      <c r="AP21" s="90"/>
      <c r="AQ21" s="90"/>
      <c r="AR21" s="90"/>
      <c r="AS21" s="85"/>
    </row>
    <row r="22" spans="1:45" ht="15" customHeight="1" x14ac:dyDescent="0.35">
      <c r="A22" s="90"/>
      <c r="B22" s="90"/>
      <c r="C22" s="90"/>
      <c r="D22" s="90"/>
      <c r="E22" s="90"/>
      <c r="F22" s="90"/>
      <c r="G22" s="90"/>
      <c r="H22" s="90"/>
      <c r="I22" s="90"/>
      <c r="J22" s="90"/>
      <c r="K22" s="90"/>
      <c r="L22" s="90"/>
      <c r="M22" s="90"/>
      <c r="N22" s="90"/>
      <c r="O22" s="90"/>
      <c r="P22" s="90"/>
      <c r="Q22" s="90"/>
      <c r="R22" s="90"/>
      <c r="S22" s="90"/>
      <c r="T22" s="90"/>
      <c r="U22" s="90"/>
      <c r="V22" s="90"/>
      <c r="W22" s="90"/>
      <c r="X22" s="90"/>
      <c r="Y22" s="90"/>
      <c r="Z22" s="90"/>
      <c r="AA22" s="90"/>
      <c r="AB22" s="90"/>
      <c r="AC22" s="90"/>
      <c r="AD22" s="90"/>
      <c r="AE22" s="90"/>
      <c r="AF22" s="90"/>
      <c r="AG22" s="90"/>
      <c r="AH22" s="90"/>
      <c r="AI22" s="90"/>
      <c r="AJ22" s="90"/>
      <c r="AK22" s="90"/>
      <c r="AL22" s="90"/>
      <c r="AM22" s="90"/>
      <c r="AN22" s="90"/>
      <c r="AO22" s="90"/>
      <c r="AP22" s="90"/>
      <c r="AQ22" s="90"/>
      <c r="AR22" s="90"/>
      <c r="AS22" s="85"/>
    </row>
    <row r="23" spans="1:45" ht="15" customHeight="1" x14ac:dyDescent="0.35">
      <c r="A23" s="90"/>
      <c r="B23" s="90"/>
      <c r="C23" s="90"/>
      <c r="D23" s="90"/>
      <c r="E23" s="90"/>
      <c r="F23" s="90"/>
      <c r="G23" s="90"/>
      <c r="H23" s="90"/>
      <c r="I23" s="90"/>
      <c r="J23" s="90"/>
      <c r="K23" s="90"/>
      <c r="L23" s="90"/>
      <c r="M23" s="90"/>
      <c r="N23" s="90"/>
      <c r="O23" s="90"/>
      <c r="P23" s="90"/>
      <c r="Q23" s="90"/>
      <c r="R23" s="90"/>
      <c r="S23" s="90"/>
      <c r="T23" s="90"/>
      <c r="U23" s="90"/>
      <c r="V23" s="90"/>
      <c r="W23" s="90"/>
      <c r="X23" s="90"/>
      <c r="Y23" s="90"/>
      <c r="Z23" s="90"/>
      <c r="AA23" s="90"/>
      <c r="AB23" s="90"/>
      <c r="AC23" s="90"/>
      <c r="AD23" s="90"/>
      <c r="AE23" s="90"/>
      <c r="AF23" s="90"/>
      <c r="AG23" s="90"/>
      <c r="AH23" s="90"/>
      <c r="AI23" s="90"/>
      <c r="AJ23" s="90"/>
      <c r="AK23" s="90"/>
      <c r="AL23" s="90"/>
      <c r="AM23" s="90"/>
      <c r="AN23" s="90"/>
      <c r="AO23" s="90"/>
      <c r="AP23" s="90"/>
      <c r="AQ23" s="90"/>
      <c r="AR23" s="90"/>
      <c r="AS23" s="85"/>
    </row>
    <row r="24" spans="1:45" ht="15" customHeight="1" x14ac:dyDescent="0.35">
      <c r="A24" s="90"/>
      <c r="B24" s="90"/>
      <c r="C24" s="90"/>
      <c r="D24" s="90"/>
      <c r="E24" s="90"/>
      <c r="F24" s="90"/>
      <c r="G24" s="90"/>
      <c r="H24" s="90"/>
      <c r="I24" s="90"/>
      <c r="J24" s="90"/>
      <c r="K24" s="90"/>
      <c r="L24" s="90"/>
      <c r="M24" s="90"/>
      <c r="N24" s="90"/>
      <c r="O24" s="90"/>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85"/>
    </row>
    <row r="25" spans="1:45" ht="15" customHeight="1" x14ac:dyDescent="0.35">
      <c r="A25" s="90"/>
      <c r="B25" s="90"/>
      <c r="C25" s="90"/>
      <c r="D25" s="90"/>
      <c r="E25" s="90"/>
      <c r="F25" s="90"/>
      <c r="G25" s="90"/>
      <c r="H25" s="90"/>
      <c r="I25" s="90"/>
      <c r="J25" s="90"/>
      <c r="K25" s="90"/>
      <c r="L25" s="90"/>
      <c r="M25" s="90"/>
      <c r="N25" s="90"/>
      <c r="O25" s="90"/>
      <c r="P25" s="90"/>
      <c r="Q25" s="90"/>
      <c r="R25" s="90"/>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85"/>
    </row>
    <row r="26" spans="1:45" ht="15" customHeight="1" x14ac:dyDescent="0.35">
      <c r="A26" s="90"/>
      <c r="B26" s="90"/>
      <c r="C26" s="90"/>
      <c r="D26" s="90"/>
      <c r="E26" s="90"/>
      <c r="F26" s="90"/>
      <c r="G26" s="90"/>
      <c r="H26" s="90"/>
      <c r="I26" s="90"/>
      <c r="J26" s="90"/>
      <c r="K26" s="90"/>
      <c r="L26" s="90"/>
      <c r="M26" s="90"/>
      <c r="N26" s="90"/>
      <c r="O26" s="90"/>
      <c r="P26" s="90"/>
      <c r="Q26" s="90"/>
      <c r="R26" s="90"/>
      <c r="S26" s="90"/>
      <c r="T26" s="90"/>
      <c r="U26" s="90"/>
      <c r="V26" s="90"/>
      <c r="W26" s="90"/>
      <c r="X26" s="90"/>
      <c r="Y26" s="90"/>
      <c r="Z26" s="90"/>
      <c r="AA26" s="90"/>
      <c r="AB26" s="90"/>
      <c r="AC26" s="90"/>
      <c r="AD26" s="90"/>
      <c r="AE26" s="90"/>
      <c r="AF26" s="90"/>
      <c r="AG26" s="90"/>
      <c r="AH26" s="90"/>
      <c r="AI26" s="90"/>
      <c r="AJ26" s="90"/>
      <c r="AK26" s="90"/>
      <c r="AL26" s="90"/>
      <c r="AM26" s="90"/>
      <c r="AN26" s="90"/>
      <c r="AO26" s="90"/>
      <c r="AP26" s="90"/>
      <c r="AQ26" s="90"/>
      <c r="AR26" s="90"/>
      <c r="AS26" s="85"/>
    </row>
    <row r="27" spans="1:45" ht="15" customHeight="1" x14ac:dyDescent="0.35">
      <c r="A27" s="90"/>
      <c r="B27" s="90"/>
      <c r="C27" s="90"/>
      <c r="D27" s="90"/>
      <c r="E27" s="90"/>
      <c r="F27" s="90"/>
      <c r="G27" s="90"/>
      <c r="H27" s="90"/>
      <c r="I27" s="90"/>
      <c r="J27" s="90"/>
      <c r="K27" s="90"/>
      <c r="L27" s="90"/>
      <c r="M27" s="90"/>
      <c r="N27" s="90"/>
      <c r="O27" s="90"/>
      <c r="P27" s="90"/>
      <c r="Q27" s="90"/>
      <c r="R27" s="90"/>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85"/>
    </row>
    <row r="28" spans="1:45" ht="15" customHeight="1" x14ac:dyDescent="0.35">
      <c r="A28" s="90"/>
      <c r="B28" s="90"/>
      <c r="C28" s="90"/>
      <c r="D28" s="90"/>
      <c r="E28" s="90"/>
      <c r="F28" s="90"/>
      <c r="G28" s="90"/>
      <c r="H28" s="90"/>
      <c r="I28" s="90"/>
      <c r="J28" s="90"/>
      <c r="K28" s="90"/>
      <c r="L28" s="90"/>
      <c r="M28" s="90"/>
      <c r="N28" s="90"/>
      <c r="O28" s="90"/>
      <c r="P28" s="90"/>
      <c r="Q28" s="90"/>
      <c r="R28" s="90"/>
      <c r="S28" s="90"/>
      <c r="T28" s="90"/>
      <c r="U28" s="90"/>
      <c r="V28" s="90"/>
      <c r="W28" s="90"/>
      <c r="X28" s="90"/>
      <c r="Y28" s="90"/>
      <c r="Z28" s="90"/>
      <c r="AA28" s="90"/>
      <c r="AB28" s="90"/>
      <c r="AC28" s="90"/>
      <c r="AD28" s="90"/>
      <c r="AE28" s="90"/>
      <c r="AF28" s="90"/>
      <c r="AG28" s="90"/>
      <c r="AH28" s="90"/>
      <c r="AI28" s="90"/>
      <c r="AJ28" s="90"/>
      <c r="AK28" s="90"/>
      <c r="AL28" s="90"/>
      <c r="AM28" s="90"/>
      <c r="AN28" s="90"/>
      <c r="AO28" s="90"/>
      <c r="AP28" s="90"/>
      <c r="AQ28" s="90"/>
      <c r="AR28" s="90"/>
      <c r="AS28" s="85"/>
    </row>
    <row r="29" spans="1:45" ht="15" customHeight="1" x14ac:dyDescent="0.35">
      <c r="A29" s="90"/>
      <c r="B29" s="90"/>
      <c r="C29" s="90"/>
      <c r="D29" s="90"/>
      <c r="E29" s="90"/>
      <c r="F29" s="90"/>
      <c r="G29" s="90"/>
      <c r="H29" s="90"/>
      <c r="I29" s="90"/>
      <c r="J29" s="90"/>
      <c r="K29" s="90"/>
      <c r="L29" s="90"/>
      <c r="M29" s="90"/>
      <c r="N29" s="90"/>
      <c r="O29" s="90"/>
      <c r="P29" s="90"/>
      <c r="Q29" s="90"/>
      <c r="R29" s="90"/>
      <c r="S29" s="90"/>
      <c r="T29" s="90"/>
      <c r="U29" s="90"/>
      <c r="V29" s="90"/>
      <c r="W29" s="90"/>
      <c r="X29" s="90"/>
      <c r="Y29" s="90"/>
      <c r="Z29" s="90"/>
      <c r="AA29" s="90"/>
      <c r="AB29" s="90"/>
      <c r="AC29" s="90"/>
      <c r="AD29" s="90"/>
      <c r="AE29" s="90"/>
      <c r="AF29" s="90"/>
      <c r="AG29" s="90"/>
      <c r="AH29" s="90"/>
      <c r="AI29" s="90"/>
      <c r="AJ29" s="90"/>
      <c r="AK29" s="90"/>
      <c r="AL29" s="90"/>
      <c r="AM29" s="90"/>
      <c r="AN29" s="90"/>
      <c r="AO29" s="90"/>
      <c r="AP29" s="90"/>
      <c r="AQ29" s="90"/>
      <c r="AR29" s="90"/>
      <c r="AS29" s="85"/>
    </row>
    <row r="30" spans="1:45" ht="15" customHeight="1" x14ac:dyDescent="0.35">
      <c r="A30" s="90"/>
      <c r="B30" s="90"/>
      <c r="C30" s="90"/>
      <c r="D30" s="90"/>
      <c r="E30" s="90"/>
      <c r="F30" s="90"/>
      <c r="G30" s="90"/>
      <c r="H30" s="90"/>
      <c r="I30" s="90"/>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85"/>
    </row>
    <row r="31" spans="1:45" ht="15" customHeight="1" x14ac:dyDescent="0.35">
      <c r="A31" s="90"/>
      <c r="B31" s="90"/>
      <c r="C31" s="90"/>
      <c r="D31" s="90"/>
      <c r="E31" s="90"/>
      <c r="F31" s="90"/>
      <c r="G31" s="90"/>
      <c r="H31" s="90"/>
      <c r="I31" s="90"/>
      <c r="J31" s="90"/>
      <c r="K31" s="90"/>
      <c r="L31" s="90"/>
      <c r="M31" s="90"/>
      <c r="N31" s="90"/>
      <c r="O31" s="90"/>
      <c r="P31" s="90"/>
      <c r="Q31" s="90"/>
      <c r="R31" s="90"/>
      <c r="S31" s="90"/>
      <c r="T31" s="90"/>
      <c r="U31" s="90"/>
      <c r="V31" s="90"/>
      <c r="W31" s="90"/>
      <c r="X31" s="90"/>
      <c r="Y31" s="90"/>
      <c r="Z31" s="90"/>
      <c r="AA31" s="90"/>
      <c r="AB31" s="90"/>
      <c r="AC31" s="90"/>
      <c r="AD31" s="90"/>
      <c r="AE31" s="90"/>
      <c r="AF31" s="90"/>
      <c r="AG31" s="90"/>
      <c r="AH31" s="90"/>
      <c r="AI31" s="90"/>
      <c r="AJ31" s="90"/>
      <c r="AK31" s="90"/>
      <c r="AL31" s="90"/>
      <c r="AM31" s="90"/>
      <c r="AN31" s="90"/>
      <c r="AO31" s="90"/>
      <c r="AP31" s="90"/>
      <c r="AQ31" s="90"/>
      <c r="AR31" s="90"/>
      <c r="AS31" s="85"/>
    </row>
    <row r="32" spans="1:45" ht="15" customHeight="1" x14ac:dyDescent="0.35">
      <c r="A32" s="90"/>
      <c r="B32" s="90"/>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c r="AS32" s="85"/>
    </row>
    <row r="33" spans="1:45" ht="15" customHeight="1" x14ac:dyDescent="0.35">
      <c r="A33" s="90"/>
      <c r="B33" s="90"/>
      <c r="C33" s="90"/>
      <c r="D33" s="90"/>
      <c r="E33" s="90"/>
      <c r="F33" s="90"/>
      <c r="G33" s="90"/>
      <c r="H33" s="90"/>
      <c r="I33" s="90"/>
      <c r="J33" s="90"/>
      <c r="K33" s="90"/>
      <c r="L33" s="90"/>
      <c r="M33" s="90"/>
      <c r="N33" s="90"/>
      <c r="O33" s="90"/>
      <c r="P33" s="90"/>
      <c r="Q33" s="90"/>
      <c r="R33" s="90"/>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c r="AS33" s="85"/>
    </row>
    <row r="34" spans="1:45" ht="15" customHeight="1" x14ac:dyDescent="0.35">
      <c r="A34" s="90"/>
      <c r="B34" s="90"/>
      <c r="C34" s="90"/>
      <c r="D34" s="90"/>
      <c r="E34" s="90"/>
      <c r="F34" s="90"/>
      <c r="G34" s="90"/>
      <c r="H34" s="90"/>
      <c r="I34" s="90"/>
      <c r="J34" s="90"/>
      <c r="K34" s="90"/>
      <c r="L34" s="90"/>
      <c r="M34" s="90"/>
      <c r="N34" s="90"/>
      <c r="O34" s="90"/>
      <c r="P34" s="90"/>
      <c r="Q34" s="90"/>
      <c r="R34" s="90"/>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c r="AS34" s="85"/>
    </row>
    <row r="35" spans="1:45" ht="15" customHeight="1" x14ac:dyDescent="0.35">
      <c r="A35" s="90"/>
      <c r="B35" s="90"/>
      <c r="C35" s="90"/>
      <c r="D35" s="90"/>
      <c r="E35" s="90"/>
      <c r="F35" s="90"/>
      <c r="G35" s="90"/>
      <c r="H35" s="90"/>
      <c r="I35" s="90"/>
      <c r="J35" s="90"/>
      <c r="K35" s="90"/>
      <c r="L35" s="90"/>
      <c r="M35" s="90"/>
      <c r="N35" s="90"/>
      <c r="O35" s="90"/>
      <c r="P35" s="90"/>
      <c r="Q35" s="90"/>
      <c r="R35" s="90"/>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c r="AS35" s="85"/>
    </row>
    <row r="36" spans="1:45" ht="15" customHeight="1" x14ac:dyDescent="0.35">
      <c r="A36" s="90"/>
      <c r="B36" s="90"/>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85"/>
    </row>
    <row r="37" spans="1:45" ht="15" customHeight="1" x14ac:dyDescent="0.35">
      <c r="A37" s="90"/>
      <c r="B37" s="90"/>
      <c r="C37" s="90"/>
      <c r="D37" s="90"/>
      <c r="E37" s="90"/>
      <c r="F37" s="90"/>
      <c r="G37" s="90"/>
      <c r="H37" s="90"/>
      <c r="I37" s="90"/>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85"/>
    </row>
    <row r="38" spans="1:45" ht="15" customHeight="1" x14ac:dyDescent="0.35">
      <c r="A38" s="90"/>
      <c r="B38" s="90"/>
      <c r="C38" s="90"/>
      <c r="D38" s="90"/>
      <c r="E38" s="90"/>
      <c r="F38" s="90"/>
      <c r="G38" s="90"/>
      <c r="H38" s="90"/>
      <c r="I38" s="90"/>
      <c r="J38" s="90"/>
      <c r="K38" s="90"/>
      <c r="L38" s="90"/>
      <c r="M38" s="90"/>
      <c r="N38" s="90"/>
      <c r="O38" s="90"/>
      <c r="P38" s="90"/>
      <c r="Q38" s="90"/>
      <c r="R38" s="90"/>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c r="AS38" s="85"/>
    </row>
    <row r="39" spans="1:45" ht="15" customHeight="1" x14ac:dyDescent="0.35">
      <c r="A39" s="90"/>
      <c r="B39" s="90"/>
      <c r="C39" s="90"/>
      <c r="D39" s="90"/>
      <c r="E39" s="90"/>
      <c r="F39" s="90"/>
      <c r="G39" s="90"/>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85"/>
    </row>
    <row r="40" spans="1:45" ht="15" customHeight="1" x14ac:dyDescent="0.35">
      <c r="A40" s="90"/>
      <c r="B40" s="90"/>
      <c r="C40" s="90"/>
      <c r="D40" s="90"/>
      <c r="E40" s="90"/>
      <c r="F40" s="90"/>
      <c r="G40" s="90"/>
      <c r="H40" s="90"/>
      <c r="I40" s="90"/>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c r="AS40" s="85"/>
    </row>
    <row r="41" spans="1:45" ht="15" customHeight="1" x14ac:dyDescent="0.35">
      <c r="A41" s="90"/>
      <c r="B41" s="90"/>
      <c r="C41" s="90"/>
      <c r="D41" s="90"/>
      <c r="E41" s="90"/>
      <c r="F41" s="90"/>
      <c r="G41" s="90"/>
      <c r="H41" s="90"/>
      <c r="I41" s="90"/>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c r="AS41" s="85"/>
    </row>
    <row r="42" spans="1:45" ht="15" customHeight="1" x14ac:dyDescent="0.35">
      <c r="A42" s="90"/>
      <c r="B42" s="90"/>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c r="AS42" s="85"/>
    </row>
    <row r="43" spans="1:45" ht="15" customHeight="1" x14ac:dyDescent="0.35">
      <c r="A43" s="90"/>
      <c r="B43" s="90"/>
      <c r="C43" s="90"/>
      <c r="D43" s="90"/>
      <c r="E43" s="90"/>
      <c r="F43" s="90"/>
      <c r="G43" s="90"/>
      <c r="H43" s="90"/>
      <c r="I43" s="90"/>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c r="AS43" s="85"/>
    </row>
    <row r="44" spans="1:45" ht="15" customHeight="1" x14ac:dyDescent="0.35">
      <c r="A44" s="90"/>
      <c r="B44" s="90"/>
      <c r="C44" s="90"/>
      <c r="D44" s="90"/>
      <c r="E44" s="90"/>
      <c r="F44" s="90"/>
      <c r="G44" s="90"/>
      <c r="H44" s="90"/>
      <c r="I44" s="90"/>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c r="AS44" s="85"/>
    </row>
    <row r="45" spans="1:45" ht="15" customHeight="1" x14ac:dyDescent="0.35">
      <c r="A45" s="90"/>
      <c r="B45" s="90"/>
      <c r="C45" s="90"/>
      <c r="D45" s="90"/>
      <c r="E45" s="90"/>
      <c r="F45" s="90"/>
      <c r="G45" s="90"/>
      <c r="H45" s="90"/>
      <c r="I45" s="90"/>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c r="AS45" s="85"/>
    </row>
    <row r="46" spans="1:45" ht="15" customHeight="1" x14ac:dyDescent="0.35">
      <c r="A46" s="90"/>
      <c r="B46" s="90"/>
      <c r="C46" s="90"/>
      <c r="D46" s="90"/>
      <c r="E46" s="90"/>
      <c r="F46" s="90"/>
      <c r="G46" s="90"/>
      <c r="H46" s="90"/>
      <c r="I46" s="90"/>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c r="AS46" s="85"/>
    </row>
    <row r="47" spans="1:45" ht="15" customHeight="1" x14ac:dyDescent="0.35">
      <c r="A47" s="90"/>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c r="AS47" s="85"/>
    </row>
    <row r="48" spans="1:45" ht="15" customHeight="1" x14ac:dyDescent="0.35">
      <c r="A48" s="90"/>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c r="AS48" s="85"/>
    </row>
    <row r="49" spans="1:45" ht="15" customHeight="1" x14ac:dyDescent="0.35">
      <c r="A49" s="9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c r="AS49" s="85"/>
    </row>
    <row r="50" spans="1:45" ht="15" customHeight="1" x14ac:dyDescent="0.35">
      <c r="A50" s="90"/>
      <c r="B50" s="90"/>
      <c r="C50" s="90"/>
      <c r="D50" s="90"/>
      <c r="E50" s="90"/>
      <c r="F50" s="90"/>
      <c r="G50" s="90"/>
      <c r="H50" s="90"/>
      <c r="I50" s="90"/>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c r="AS50" s="85"/>
    </row>
    <row r="51" spans="1:45" ht="15" customHeight="1" x14ac:dyDescent="0.35">
      <c r="A51" s="90"/>
      <c r="B51" s="90"/>
      <c r="C51" s="90"/>
      <c r="D51" s="90"/>
      <c r="E51" s="90"/>
      <c r="F51" s="90"/>
      <c r="G51" s="90"/>
      <c r="H51" s="90"/>
      <c r="I51" s="90"/>
      <c r="J51" s="90"/>
      <c r="K51" s="90"/>
      <c r="L51" s="90"/>
      <c r="M51" s="90"/>
      <c r="N51" s="90"/>
      <c r="O51" s="90"/>
      <c r="P51" s="90"/>
      <c r="Q51" s="90"/>
      <c r="R51" s="90"/>
      <c r="S51" s="90"/>
      <c r="T51" s="90"/>
      <c r="U51" s="90"/>
      <c r="V51" s="90"/>
      <c r="W51" s="90"/>
      <c r="X51" s="90"/>
      <c r="Y51" s="90"/>
      <c r="Z51" s="90"/>
      <c r="AA51" s="90"/>
      <c r="AB51" s="90"/>
      <c r="AC51" s="90"/>
      <c r="AD51" s="90"/>
      <c r="AE51" s="90"/>
      <c r="AF51" s="90"/>
      <c r="AG51" s="90"/>
      <c r="AH51" s="90"/>
      <c r="AI51" s="90"/>
      <c r="AJ51" s="90"/>
      <c r="AK51" s="90"/>
      <c r="AL51" s="90"/>
      <c r="AM51" s="90"/>
      <c r="AN51" s="90"/>
      <c r="AO51" s="90"/>
      <c r="AP51" s="90"/>
      <c r="AQ51" s="90"/>
      <c r="AR51" s="90"/>
      <c r="AS51" s="85"/>
    </row>
    <row r="52" spans="1:45" ht="15" customHeight="1" x14ac:dyDescent="0.35">
      <c r="A52" s="90"/>
      <c r="B52" s="90"/>
      <c r="C52" s="90"/>
      <c r="D52" s="90"/>
      <c r="E52" s="90"/>
      <c r="F52" s="90"/>
      <c r="G52" s="90"/>
      <c r="H52" s="90"/>
      <c r="I52" s="90"/>
      <c r="J52" s="90"/>
      <c r="K52" s="90"/>
      <c r="L52" s="90"/>
      <c r="M52" s="90"/>
      <c r="N52" s="90"/>
      <c r="O52" s="90"/>
      <c r="P52" s="90"/>
      <c r="Q52" s="90"/>
      <c r="R52" s="90"/>
      <c r="S52" s="90"/>
      <c r="T52" s="90"/>
      <c r="U52" s="90"/>
      <c r="V52" s="90"/>
      <c r="W52" s="90"/>
      <c r="X52" s="90"/>
      <c r="Y52" s="90"/>
      <c r="Z52" s="90"/>
      <c r="AA52" s="90"/>
      <c r="AB52" s="90"/>
      <c r="AC52" s="90"/>
      <c r="AD52" s="90"/>
      <c r="AE52" s="90"/>
      <c r="AF52" s="90"/>
      <c r="AG52" s="90"/>
      <c r="AH52" s="90"/>
      <c r="AI52" s="90"/>
      <c r="AJ52" s="90"/>
      <c r="AK52" s="90"/>
      <c r="AL52" s="90"/>
      <c r="AM52" s="90"/>
      <c r="AN52" s="90"/>
      <c r="AO52" s="90"/>
      <c r="AP52" s="90"/>
      <c r="AQ52" s="90"/>
      <c r="AR52" s="90"/>
      <c r="AS52" s="85"/>
    </row>
    <row r="53" spans="1:45" ht="15" customHeight="1" x14ac:dyDescent="0.35">
      <c r="A53" s="90"/>
      <c r="B53" s="90"/>
      <c r="C53" s="90"/>
      <c r="D53" s="90"/>
      <c r="E53" s="90"/>
      <c r="F53" s="90"/>
      <c r="G53" s="90"/>
      <c r="H53" s="90"/>
      <c r="I53" s="90"/>
      <c r="J53" s="90"/>
      <c r="K53" s="90"/>
      <c r="L53" s="90"/>
      <c r="M53" s="90"/>
      <c r="N53" s="90"/>
      <c r="O53" s="90"/>
      <c r="P53" s="90"/>
      <c r="Q53" s="90"/>
      <c r="R53" s="90"/>
      <c r="S53" s="90"/>
      <c r="T53" s="90"/>
      <c r="U53" s="90"/>
      <c r="V53" s="90"/>
      <c r="W53" s="90"/>
      <c r="X53" s="90"/>
      <c r="Y53" s="90"/>
      <c r="Z53" s="90"/>
      <c r="AA53" s="90"/>
      <c r="AB53" s="90"/>
      <c r="AC53" s="90"/>
      <c r="AD53" s="90"/>
      <c r="AE53" s="90"/>
      <c r="AF53" s="90"/>
      <c r="AG53" s="90"/>
      <c r="AH53" s="90"/>
      <c r="AI53" s="90"/>
      <c r="AJ53" s="90"/>
      <c r="AK53" s="90"/>
      <c r="AL53" s="90"/>
      <c r="AM53" s="90"/>
      <c r="AN53" s="90"/>
      <c r="AO53" s="90"/>
      <c r="AP53" s="90"/>
      <c r="AQ53" s="90"/>
      <c r="AR53" s="90"/>
      <c r="AS53" s="85"/>
    </row>
    <row r="54" spans="1:45" ht="15" customHeight="1" x14ac:dyDescent="0.35">
      <c r="A54" s="90"/>
      <c r="B54" s="90"/>
      <c r="C54" s="90"/>
      <c r="D54" s="90"/>
      <c r="E54" s="90"/>
      <c r="F54" s="90"/>
      <c r="G54" s="90"/>
      <c r="H54" s="90"/>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0"/>
      <c r="AL54" s="90"/>
      <c r="AM54" s="90"/>
      <c r="AN54" s="90"/>
      <c r="AO54" s="90"/>
      <c r="AP54" s="90"/>
      <c r="AQ54" s="90"/>
      <c r="AR54" s="90"/>
      <c r="AS54" s="85"/>
    </row>
    <row r="55" spans="1:45" ht="15" customHeight="1" x14ac:dyDescent="0.35">
      <c r="A55" s="90"/>
      <c r="B55" s="90"/>
      <c r="C55" s="90"/>
      <c r="D55" s="90"/>
      <c r="E55" s="90"/>
      <c r="F55" s="90"/>
      <c r="G55" s="90"/>
      <c r="H55" s="90"/>
      <c r="I55" s="90"/>
      <c r="J55" s="90"/>
      <c r="K55" s="90"/>
      <c r="L55" s="90"/>
      <c r="M55" s="90"/>
      <c r="N55" s="90"/>
      <c r="O55" s="90"/>
      <c r="P55" s="90"/>
      <c r="Q55" s="90"/>
      <c r="R55" s="90"/>
      <c r="S55" s="90"/>
      <c r="T55" s="90"/>
      <c r="U55" s="90"/>
      <c r="V55" s="90"/>
      <c r="W55" s="90"/>
      <c r="X55" s="90"/>
      <c r="Y55" s="90"/>
      <c r="Z55" s="90"/>
      <c r="AA55" s="90"/>
      <c r="AB55" s="90"/>
      <c r="AC55" s="90"/>
      <c r="AD55" s="90"/>
      <c r="AE55" s="90"/>
      <c r="AF55" s="90"/>
      <c r="AG55" s="90"/>
      <c r="AH55" s="90"/>
      <c r="AI55" s="90"/>
      <c r="AJ55" s="90"/>
      <c r="AK55" s="90"/>
      <c r="AL55" s="90"/>
      <c r="AM55" s="90"/>
      <c r="AN55" s="90"/>
      <c r="AO55" s="90"/>
      <c r="AP55" s="90"/>
      <c r="AQ55" s="90"/>
      <c r="AR55" s="90"/>
      <c r="AS55" s="85"/>
    </row>
    <row r="56" spans="1:45" ht="15.45" x14ac:dyDescent="0.4">
      <c r="A56" s="86" t="str">
        <f>A1</f>
        <v>Gasconade County</v>
      </c>
      <c r="B56" s="86"/>
      <c r="C56" s="86"/>
      <c r="D56" s="86"/>
      <c r="E56" s="86"/>
      <c r="F56" s="86"/>
      <c r="G56" s="86"/>
      <c r="H56" s="86"/>
      <c r="I56" s="86"/>
      <c r="J56" s="86"/>
      <c r="K56" s="86"/>
      <c r="L56" s="86"/>
      <c r="M56" s="86"/>
      <c r="N56" s="86"/>
      <c r="O56" s="86"/>
      <c r="P56" s="86"/>
      <c r="Q56" s="86"/>
      <c r="R56" s="86"/>
      <c r="S56" s="86"/>
      <c r="T56" s="86"/>
      <c r="U56" s="86"/>
      <c r="V56" s="86"/>
      <c r="W56" s="87" t="s">
        <v>13</v>
      </c>
      <c r="X56" s="88"/>
      <c r="Y56" s="88"/>
      <c r="Z56" s="88"/>
      <c r="AA56" s="88"/>
      <c r="AB56" s="88"/>
      <c r="AC56" s="88"/>
      <c r="AD56" s="88"/>
      <c r="AE56" s="88"/>
      <c r="AF56" s="88"/>
      <c r="AG56" s="88"/>
      <c r="AH56" s="88"/>
      <c r="AI56" s="88"/>
      <c r="AJ56" s="89"/>
      <c r="AK56" s="89"/>
      <c r="AL56" s="89"/>
      <c r="AM56" s="89"/>
      <c r="AN56" s="89"/>
      <c r="AO56" s="89"/>
      <c r="AP56" s="89"/>
      <c r="AQ56" s="89"/>
      <c r="AR56" s="89"/>
      <c r="AS56" s="85"/>
    </row>
    <row r="57" spans="1:45" x14ac:dyDescent="0.35">
      <c r="A57" s="84" t="s">
        <v>1097</v>
      </c>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5"/>
    </row>
    <row r="58" spans="1:45" ht="15" customHeight="1" x14ac:dyDescent="0.35">
      <c r="A58" s="90"/>
      <c r="B58" s="90"/>
      <c r="C58" s="90"/>
      <c r="D58" s="90"/>
      <c r="E58" s="90"/>
      <c r="F58" s="90"/>
      <c r="G58" s="90"/>
      <c r="H58" s="90"/>
      <c r="I58" s="90"/>
      <c r="J58" s="90"/>
      <c r="K58" s="90"/>
      <c r="L58" s="90"/>
      <c r="M58" s="90"/>
      <c r="N58" s="90"/>
      <c r="O58" s="90"/>
      <c r="P58" s="90"/>
      <c r="Q58" s="90"/>
      <c r="R58" s="90"/>
      <c r="S58" s="90"/>
      <c r="T58" s="90"/>
      <c r="U58" s="90"/>
      <c r="V58" s="90"/>
      <c r="W58" s="90"/>
      <c r="X58" s="90"/>
      <c r="Y58" s="90"/>
      <c r="Z58" s="90"/>
      <c r="AA58" s="90"/>
      <c r="AB58" s="90"/>
      <c r="AC58" s="90"/>
      <c r="AD58" s="90"/>
      <c r="AE58" s="90"/>
      <c r="AF58" s="90"/>
      <c r="AG58" s="90"/>
      <c r="AH58" s="90"/>
      <c r="AI58" s="90"/>
      <c r="AJ58" s="90"/>
      <c r="AK58" s="90"/>
      <c r="AL58" s="90"/>
      <c r="AM58" s="90"/>
      <c r="AN58" s="90"/>
      <c r="AO58" s="90"/>
      <c r="AP58" s="90"/>
      <c r="AQ58" s="90"/>
      <c r="AR58" s="90"/>
      <c r="AS58" s="85"/>
    </row>
    <row r="59" spans="1:45" ht="15" customHeight="1" x14ac:dyDescent="0.35">
      <c r="A59" s="90"/>
      <c r="B59" s="90"/>
      <c r="C59" s="90"/>
      <c r="D59" s="90"/>
      <c r="E59" s="90"/>
      <c r="F59" s="90"/>
      <c r="G59" s="90"/>
      <c r="H59" s="90"/>
      <c r="I59" s="90"/>
      <c r="J59" s="90"/>
      <c r="K59" s="90"/>
      <c r="L59" s="90"/>
      <c r="M59" s="90"/>
      <c r="N59" s="90"/>
      <c r="O59" s="90"/>
      <c r="P59" s="90"/>
      <c r="Q59" s="90"/>
      <c r="R59" s="90"/>
      <c r="S59" s="90"/>
      <c r="T59" s="90"/>
      <c r="U59" s="90"/>
      <c r="V59" s="90"/>
      <c r="W59" s="90"/>
      <c r="X59" s="90"/>
      <c r="Y59" s="90"/>
      <c r="Z59" s="90"/>
      <c r="AA59" s="90"/>
      <c r="AB59" s="90"/>
      <c r="AC59" s="90"/>
      <c r="AD59" s="90"/>
      <c r="AE59" s="90"/>
      <c r="AF59" s="90"/>
      <c r="AG59" s="90"/>
      <c r="AH59" s="90"/>
      <c r="AI59" s="90"/>
      <c r="AJ59" s="90"/>
      <c r="AK59" s="90"/>
      <c r="AL59" s="90"/>
      <c r="AM59" s="90"/>
      <c r="AN59" s="90"/>
      <c r="AO59" s="90"/>
      <c r="AP59" s="90"/>
      <c r="AQ59" s="90"/>
      <c r="AR59" s="90"/>
      <c r="AS59" s="85"/>
    </row>
    <row r="60" spans="1:45" ht="15" customHeight="1" x14ac:dyDescent="0.35">
      <c r="A60" s="90"/>
      <c r="B60" s="90"/>
      <c r="C60" s="90"/>
      <c r="D60" s="90"/>
      <c r="E60" s="90"/>
      <c r="F60" s="90"/>
      <c r="G60" s="90"/>
      <c r="H60" s="90"/>
      <c r="I60" s="90"/>
      <c r="J60" s="90"/>
      <c r="K60" s="90"/>
      <c r="L60" s="90"/>
      <c r="M60" s="90"/>
      <c r="N60" s="90"/>
      <c r="O60" s="90"/>
      <c r="P60" s="90"/>
      <c r="Q60" s="90"/>
      <c r="R60" s="90"/>
      <c r="S60" s="90"/>
      <c r="T60" s="90"/>
      <c r="U60" s="90"/>
      <c r="V60" s="90"/>
      <c r="W60" s="90"/>
      <c r="X60" s="90"/>
      <c r="Y60" s="90"/>
      <c r="Z60" s="90"/>
      <c r="AA60" s="90"/>
      <c r="AB60" s="90"/>
      <c r="AC60" s="90"/>
      <c r="AD60" s="90"/>
      <c r="AE60" s="90"/>
      <c r="AF60" s="90"/>
      <c r="AG60" s="90"/>
      <c r="AH60" s="90"/>
      <c r="AI60" s="90"/>
      <c r="AJ60" s="90"/>
      <c r="AK60" s="90"/>
      <c r="AL60" s="90"/>
      <c r="AM60" s="90"/>
      <c r="AN60" s="90"/>
      <c r="AO60" s="90"/>
      <c r="AP60" s="90"/>
      <c r="AQ60" s="90"/>
      <c r="AR60" s="90"/>
      <c r="AS60" s="85"/>
    </row>
    <row r="61" spans="1:45" ht="15" customHeight="1" x14ac:dyDescent="0.35">
      <c r="A61" s="90"/>
      <c r="B61" s="90"/>
      <c r="C61" s="90"/>
      <c r="D61" s="90"/>
      <c r="E61" s="90"/>
      <c r="F61" s="90"/>
      <c r="G61" s="90"/>
      <c r="H61" s="90"/>
      <c r="I61" s="90"/>
      <c r="J61" s="90"/>
      <c r="K61" s="90"/>
      <c r="L61" s="90"/>
      <c r="M61" s="90"/>
      <c r="N61" s="90"/>
      <c r="O61" s="90"/>
      <c r="P61" s="90"/>
      <c r="Q61" s="90"/>
      <c r="R61" s="90"/>
      <c r="S61" s="90"/>
      <c r="T61" s="90"/>
      <c r="U61" s="90"/>
      <c r="V61" s="90"/>
      <c r="W61" s="90"/>
      <c r="X61" s="90"/>
      <c r="Y61" s="90"/>
      <c r="Z61" s="90"/>
      <c r="AA61" s="90"/>
      <c r="AB61" s="90"/>
      <c r="AC61" s="90"/>
      <c r="AD61" s="90"/>
      <c r="AE61" s="90"/>
      <c r="AF61" s="90"/>
      <c r="AG61" s="90"/>
      <c r="AH61" s="90"/>
      <c r="AI61" s="90"/>
      <c r="AJ61" s="90"/>
      <c r="AK61" s="90"/>
      <c r="AL61" s="90"/>
      <c r="AM61" s="90"/>
      <c r="AN61" s="90"/>
      <c r="AO61" s="90"/>
      <c r="AP61" s="90"/>
      <c r="AQ61" s="90"/>
      <c r="AR61" s="90"/>
      <c r="AS61" s="85"/>
    </row>
    <row r="62" spans="1:45" ht="15" customHeight="1" x14ac:dyDescent="0.35">
      <c r="A62" s="90"/>
      <c r="B62" s="90"/>
      <c r="C62" s="90"/>
      <c r="D62" s="90"/>
      <c r="E62" s="90"/>
      <c r="F62" s="90"/>
      <c r="G62" s="90"/>
      <c r="H62" s="90"/>
      <c r="I62" s="90"/>
      <c r="J62" s="90"/>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85"/>
    </row>
    <row r="63" spans="1:45" ht="15" customHeight="1" x14ac:dyDescent="0.35">
      <c r="A63" s="90"/>
      <c r="B63" s="90"/>
      <c r="C63" s="90"/>
      <c r="D63" s="90"/>
      <c r="E63" s="90"/>
      <c r="F63" s="90"/>
      <c r="G63" s="90"/>
      <c r="H63" s="90"/>
      <c r="I63" s="90"/>
      <c r="J63" s="90"/>
      <c r="K63" s="90"/>
      <c r="L63" s="90"/>
      <c r="M63" s="90"/>
      <c r="N63" s="90"/>
      <c r="O63" s="90"/>
      <c r="P63" s="90"/>
      <c r="Q63" s="90"/>
      <c r="R63" s="90"/>
      <c r="S63" s="90"/>
      <c r="T63" s="90"/>
      <c r="U63" s="90"/>
      <c r="V63" s="90"/>
      <c r="W63" s="90"/>
      <c r="X63" s="90"/>
      <c r="Y63" s="90"/>
      <c r="Z63" s="90"/>
      <c r="AA63" s="90"/>
      <c r="AB63" s="90"/>
      <c r="AC63" s="90"/>
      <c r="AD63" s="90"/>
      <c r="AE63" s="90"/>
      <c r="AF63" s="90"/>
      <c r="AG63" s="90"/>
      <c r="AH63" s="90"/>
      <c r="AI63" s="90"/>
      <c r="AJ63" s="90"/>
      <c r="AK63" s="90"/>
      <c r="AL63" s="90"/>
      <c r="AM63" s="90"/>
      <c r="AN63" s="90"/>
      <c r="AO63" s="90"/>
      <c r="AP63" s="90"/>
      <c r="AQ63" s="90"/>
      <c r="AR63" s="90"/>
      <c r="AS63" s="85"/>
    </row>
    <row r="64" spans="1:45" ht="15" customHeight="1" x14ac:dyDescent="0.35">
      <c r="A64" s="90"/>
      <c r="B64" s="90"/>
      <c r="C64" s="90"/>
      <c r="D64" s="90"/>
      <c r="E64" s="90"/>
      <c r="F64" s="90"/>
      <c r="G64" s="90"/>
      <c r="H64" s="90"/>
      <c r="I64" s="90"/>
      <c r="J64" s="90"/>
      <c r="K64" s="90"/>
      <c r="L64" s="90"/>
      <c r="M64" s="90"/>
      <c r="N64" s="90"/>
      <c r="O64" s="90"/>
      <c r="P64" s="90"/>
      <c r="Q64" s="90"/>
      <c r="R64" s="90"/>
      <c r="S64" s="90"/>
      <c r="T64" s="90"/>
      <c r="U64" s="90"/>
      <c r="V64" s="90"/>
      <c r="W64" s="90"/>
      <c r="X64" s="90"/>
      <c r="Y64" s="90"/>
      <c r="Z64" s="90"/>
      <c r="AA64" s="90"/>
      <c r="AB64" s="90"/>
      <c r="AC64" s="90"/>
      <c r="AD64" s="90"/>
      <c r="AE64" s="90"/>
      <c r="AF64" s="90"/>
      <c r="AG64" s="90"/>
      <c r="AH64" s="90"/>
      <c r="AI64" s="90"/>
      <c r="AJ64" s="90"/>
      <c r="AK64" s="90"/>
      <c r="AL64" s="90"/>
      <c r="AM64" s="90"/>
      <c r="AN64" s="90"/>
      <c r="AO64" s="90"/>
      <c r="AP64" s="90"/>
      <c r="AQ64" s="90"/>
      <c r="AR64" s="90"/>
      <c r="AS64" s="85"/>
    </row>
    <row r="65" spans="1:45" ht="15" customHeight="1" x14ac:dyDescent="0.35">
      <c r="A65" s="90"/>
      <c r="B65" s="90"/>
      <c r="C65" s="90"/>
      <c r="D65" s="90"/>
      <c r="E65" s="90"/>
      <c r="F65" s="90"/>
      <c r="G65" s="90"/>
      <c r="H65" s="90"/>
      <c r="I65" s="90"/>
      <c r="J65" s="90"/>
      <c r="K65" s="90"/>
      <c r="L65" s="90"/>
      <c r="M65" s="90"/>
      <c r="N65" s="90"/>
      <c r="O65" s="90"/>
      <c r="P65" s="90"/>
      <c r="Q65" s="90"/>
      <c r="R65" s="90"/>
      <c r="S65" s="90"/>
      <c r="T65" s="90"/>
      <c r="U65" s="90"/>
      <c r="V65" s="90"/>
      <c r="W65" s="90"/>
      <c r="X65" s="90"/>
      <c r="Y65" s="90"/>
      <c r="Z65" s="90"/>
      <c r="AA65" s="90"/>
      <c r="AB65" s="90"/>
      <c r="AC65" s="90"/>
      <c r="AD65" s="90"/>
      <c r="AE65" s="90"/>
      <c r="AF65" s="90"/>
      <c r="AG65" s="90"/>
      <c r="AH65" s="90"/>
      <c r="AI65" s="90"/>
      <c r="AJ65" s="90"/>
      <c r="AK65" s="90"/>
      <c r="AL65" s="90"/>
      <c r="AM65" s="90"/>
      <c r="AN65" s="90"/>
      <c r="AO65" s="90"/>
      <c r="AP65" s="90"/>
      <c r="AQ65" s="90"/>
      <c r="AR65" s="90"/>
      <c r="AS65" s="85"/>
    </row>
    <row r="66" spans="1:45" ht="15" customHeight="1" x14ac:dyDescent="0.35">
      <c r="A66" s="90"/>
      <c r="B66" s="90"/>
      <c r="C66" s="90"/>
      <c r="D66" s="90"/>
      <c r="E66" s="90"/>
      <c r="F66" s="90"/>
      <c r="G66" s="90"/>
      <c r="H66" s="90"/>
      <c r="I66" s="90"/>
      <c r="J66" s="90"/>
      <c r="K66" s="90"/>
      <c r="L66" s="90"/>
      <c r="M66" s="90"/>
      <c r="N66" s="90"/>
      <c r="O66" s="90"/>
      <c r="P66" s="90"/>
      <c r="Q66" s="90"/>
      <c r="R66" s="90"/>
      <c r="S66" s="90"/>
      <c r="T66" s="90"/>
      <c r="U66" s="90"/>
      <c r="V66" s="90"/>
      <c r="W66" s="90"/>
      <c r="X66" s="90"/>
      <c r="Y66" s="90"/>
      <c r="Z66" s="90"/>
      <c r="AA66" s="90"/>
      <c r="AB66" s="90"/>
      <c r="AC66" s="90"/>
      <c r="AD66" s="90"/>
      <c r="AE66" s="90"/>
      <c r="AF66" s="90"/>
      <c r="AG66" s="90"/>
      <c r="AH66" s="90"/>
      <c r="AI66" s="90"/>
      <c r="AJ66" s="90"/>
      <c r="AK66" s="90"/>
      <c r="AL66" s="90"/>
      <c r="AM66" s="90"/>
      <c r="AN66" s="90"/>
      <c r="AO66" s="90"/>
      <c r="AP66" s="90"/>
      <c r="AQ66" s="90"/>
      <c r="AR66" s="90"/>
      <c r="AS66" s="85"/>
    </row>
    <row r="67" spans="1:45" ht="15" customHeight="1" x14ac:dyDescent="0.35">
      <c r="A67" s="90"/>
      <c r="B67" s="90"/>
      <c r="C67" s="90"/>
      <c r="D67" s="90"/>
      <c r="E67" s="90"/>
      <c r="F67" s="90"/>
      <c r="G67" s="90"/>
      <c r="H67" s="90"/>
      <c r="I67" s="90"/>
      <c r="J67" s="90"/>
      <c r="K67" s="90"/>
      <c r="L67" s="90"/>
      <c r="M67" s="90"/>
      <c r="N67" s="90"/>
      <c r="O67" s="90"/>
      <c r="P67" s="90"/>
      <c r="Q67" s="90"/>
      <c r="R67" s="90"/>
      <c r="S67" s="90"/>
      <c r="T67" s="90"/>
      <c r="U67" s="90"/>
      <c r="V67" s="90"/>
      <c r="W67" s="90"/>
      <c r="X67" s="90"/>
      <c r="Y67" s="90"/>
      <c r="Z67" s="90"/>
      <c r="AA67" s="90"/>
      <c r="AB67" s="90"/>
      <c r="AC67" s="90"/>
      <c r="AD67" s="90"/>
      <c r="AE67" s="90"/>
      <c r="AF67" s="90"/>
      <c r="AG67" s="90"/>
      <c r="AH67" s="90"/>
      <c r="AI67" s="90"/>
      <c r="AJ67" s="90"/>
      <c r="AK67" s="90"/>
      <c r="AL67" s="90"/>
      <c r="AM67" s="90"/>
      <c r="AN67" s="90"/>
      <c r="AO67" s="90"/>
      <c r="AP67" s="90"/>
      <c r="AQ67" s="90"/>
      <c r="AR67" s="90"/>
      <c r="AS67" s="85"/>
    </row>
    <row r="68" spans="1:45" ht="15" customHeight="1" x14ac:dyDescent="0.35">
      <c r="A68" s="90"/>
      <c r="B68" s="90"/>
      <c r="C68" s="90"/>
      <c r="D68" s="90"/>
      <c r="E68" s="90"/>
      <c r="F68" s="90"/>
      <c r="G68" s="90"/>
      <c r="H68" s="90"/>
      <c r="I68" s="90"/>
      <c r="J68" s="90"/>
      <c r="K68" s="90"/>
      <c r="L68" s="90"/>
      <c r="M68" s="90"/>
      <c r="N68" s="90"/>
      <c r="O68" s="90"/>
      <c r="P68" s="90"/>
      <c r="Q68" s="90"/>
      <c r="R68" s="90"/>
      <c r="S68" s="90"/>
      <c r="T68" s="90"/>
      <c r="U68" s="90"/>
      <c r="V68" s="90"/>
      <c r="W68" s="90"/>
      <c r="X68" s="90"/>
      <c r="Y68" s="90"/>
      <c r="Z68" s="90"/>
      <c r="AA68" s="90"/>
      <c r="AB68" s="90"/>
      <c r="AC68" s="90"/>
      <c r="AD68" s="90"/>
      <c r="AE68" s="90"/>
      <c r="AF68" s="90"/>
      <c r="AG68" s="90"/>
      <c r="AH68" s="90"/>
      <c r="AI68" s="90"/>
      <c r="AJ68" s="90"/>
      <c r="AK68" s="90"/>
      <c r="AL68" s="90"/>
      <c r="AM68" s="90"/>
      <c r="AN68" s="90"/>
      <c r="AO68" s="90"/>
      <c r="AP68" s="90"/>
      <c r="AQ68" s="90"/>
      <c r="AR68" s="90"/>
      <c r="AS68" s="85"/>
    </row>
    <row r="69" spans="1:45" ht="15" customHeight="1" x14ac:dyDescent="0.35">
      <c r="A69" s="90"/>
      <c r="B69" s="90"/>
      <c r="C69" s="90"/>
      <c r="D69" s="90"/>
      <c r="E69" s="90"/>
      <c r="F69" s="90"/>
      <c r="G69" s="90"/>
      <c r="H69" s="90"/>
      <c r="I69" s="90"/>
      <c r="J69" s="90"/>
      <c r="K69" s="90"/>
      <c r="L69" s="90"/>
      <c r="M69" s="90"/>
      <c r="N69" s="90"/>
      <c r="O69" s="90"/>
      <c r="P69" s="90"/>
      <c r="Q69" s="90"/>
      <c r="R69" s="90"/>
      <c r="S69" s="90"/>
      <c r="T69" s="90"/>
      <c r="U69" s="90"/>
      <c r="V69" s="90"/>
      <c r="W69" s="90"/>
      <c r="X69" s="90"/>
      <c r="Y69" s="90"/>
      <c r="Z69" s="90"/>
      <c r="AA69" s="90"/>
      <c r="AB69" s="90"/>
      <c r="AC69" s="90"/>
      <c r="AD69" s="90"/>
      <c r="AE69" s="90"/>
      <c r="AF69" s="90"/>
      <c r="AG69" s="90"/>
      <c r="AH69" s="90"/>
      <c r="AI69" s="90"/>
      <c r="AJ69" s="90"/>
      <c r="AK69" s="90"/>
      <c r="AL69" s="90"/>
      <c r="AM69" s="90"/>
      <c r="AN69" s="90"/>
      <c r="AO69" s="90"/>
      <c r="AP69" s="90"/>
      <c r="AQ69" s="90"/>
      <c r="AR69" s="90"/>
      <c r="AS69" s="85"/>
    </row>
    <row r="70" spans="1:45" ht="15" customHeight="1" x14ac:dyDescent="0.35">
      <c r="A70" s="90"/>
      <c r="B70" s="90"/>
      <c r="C70" s="90"/>
      <c r="D70" s="90"/>
      <c r="E70" s="90"/>
      <c r="F70" s="90"/>
      <c r="G70" s="90"/>
      <c r="H70" s="90"/>
      <c r="I70" s="90"/>
      <c r="J70" s="90"/>
      <c r="K70" s="90"/>
      <c r="L70" s="90"/>
      <c r="M70" s="90"/>
      <c r="N70" s="90"/>
      <c r="O70" s="90"/>
      <c r="P70" s="90"/>
      <c r="Q70" s="90"/>
      <c r="R70" s="90"/>
      <c r="S70" s="90"/>
      <c r="T70" s="90"/>
      <c r="U70" s="90"/>
      <c r="V70" s="90"/>
      <c r="W70" s="90"/>
      <c r="X70" s="90"/>
      <c r="Y70" s="90"/>
      <c r="Z70" s="90"/>
      <c r="AA70" s="90"/>
      <c r="AB70" s="90"/>
      <c r="AC70" s="90"/>
      <c r="AD70" s="90"/>
      <c r="AE70" s="90"/>
      <c r="AF70" s="90"/>
      <c r="AG70" s="90"/>
      <c r="AH70" s="90"/>
      <c r="AI70" s="90"/>
      <c r="AJ70" s="90"/>
      <c r="AK70" s="90"/>
      <c r="AL70" s="90"/>
      <c r="AM70" s="90"/>
      <c r="AN70" s="90"/>
      <c r="AO70" s="90"/>
      <c r="AP70" s="90"/>
      <c r="AQ70" s="90"/>
      <c r="AR70" s="90"/>
      <c r="AS70" s="85"/>
    </row>
    <row r="71" spans="1:45" ht="15" customHeight="1" x14ac:dyDescent="0.35">
      <c r="A71" s="90"/>
      <c r="B71" s="90"/>
      <c r="C71" s="90"/>
      <c r="D71" s="90"/>
      <c r="E71" s="90"/>
      <c r="F71" s="90"/>
      <c r="G71" s="90"/>
      <c r="H71" s="90"/>
      <c r="I71" s="90"/>
      <c r="J71" s="90"/>
      <c r="K71" s="90"/>
      <c r="L71" s="90"/>
      <c r="M71" s="90"/>
      <c r="N71" s="90"/>
      <c r="O71" s="90"/>
      <c r="P71" s="90"/>
      <c r="Q71" s="90"/>
      <c r="R71" s="90"/>
      <c r="S71" s="90"/>
      <c r="T71" s="90"/>
      <c r="U71" s="90"/>
      <c r="V71" s="90"/>
      <c r="W71" s="90"/>
      <c r="X71" s="90"/>
      <c r="Y71" s="90"/>
      <c r="Z71" s="90"/>
      <c r="AA71" s="90"/>
      <c r="AB71" s="90"/>
      <c r="AC71" s="90"/>
      <c r="AD71" s="90"/>
      <c r="AE71" s="90"/>
      <c r="AF71" s="90"/>
      <c r="AG71" s="90"/>
      <c r="AH71" s="90"/>
      <c r="AI71" s="90"/>
      <c r="AJ71" s="90"/>
      <c r="AK71" s="90"/>
      <c r="AL71" s="90"/>
      <c r="AM71" s="90"/>
      <c r="AN71" s="90"/>
      <c r="AO71" s="90"/>
      <c r="AP71" s="90"/>
      <c r="AQ71" s="90"/>
      <c r="AR71" s="90"/>
      <c r="AS71" s="85"/>
    </row>
    <row r="72" spans="1:45" ht="15" customHeight="1" x14ac:dyDescent="0.35">
      <c r="A72" s="90"/>
      <c r="B72" s="90"/>
      <c r="C72" s="90"/>
      <c r="D72" s="90"/>
      <c r="E72" s="90"/>
      <c r="F72" s="90"/>
      <c r="G72" s="90"/>
      <c r="H72" s="90"/>
      <c r="I72" s="90"/>
      <c r="J72" s="90"/>
      <c r="K72" s="90"/>
      <c r="L72" s="90"/>
      <c r="M72" s="90"/>
      <c r="N72" s="90"/>
      <c r="O72" s="90"/>
      <c r="P72" s="90"/>
      <c r="Q72" s="90"/>
      <c r="R72" s="90"/>
      <c r="S72" s="90"/>
      <c r="T72" s="90"/>
      <c r="U72" s="90"/>
      <c r="V72" s="90"/>
      <c r="W72" s="90"/>
      <c r="X72" s="90"/>
      <c r="Y72" s="90"/>
      <c r="Z72" s="90"/>
      <c r="AA72" s="90"/>
      <c r="AB72" s="90"/>
      <c r="AC72" s="90"/>
      <c r="AD72" s="90"/>
      <c r="AE72" s="90"/>
      <c r="AF72" s="90"/>
      <c r="AG72" s="90"/>
      <c r="AH72" s="90"/>
      <c r="AI72" s="90"/>
      <c r="AJ72" s="90"/>
      <c r="AK72" s="90"/>
      <c r="AL72" s="90"/>
      <c r="AM72" s="90"/>
      <c r="AN72" s="90"/>
      <c r="AO72" s="90"/>
      <c r="AP72" s="90"/>
      <c r="AQ72" s="90"/>
      <c r="AR72" s="90"/>
      <c r="AS72" s="85"/>
    </row>
    <row r="73" spans="1:45" ht="15" customHeight="1" x14ac:dyDescent="0.35">
      <c r="A73" s="90"/>
      <c r="B73" s="90"/>
      <c r="C73" s="90"/>
      <c r="D73" s="90"/>
      <c r="E73" s="90"/>
      <c r="F73" s="90"/>
      <c r="G73" s="90"/>
      <c r="H73" s="90"/>
      <c r="I73" s="90"/>
      <c r="J73" s="90"/>
      <c r="K73" s="90"/>
      <c r="L73" s="90"/>
      <c r="M73" s="90"/>
      <c r="N73" s="90"/>
      <c r="O73" s="90"/>
      <c r="P73" s="90"/>
      <c r="Q73" s="90"/>
      <c r="R73" s="90"/>
      <c r="S73" s="90"/>
      <c r="T73" s="90"/>
      <c r="U73" s="90"/>
      <c r="V73" s="90"/>
      <c r="W73" s="90"/>
      <c r="X73" s="90"/>
      <c r="Y73" s="90"/>
      <c r="Z73" s="90"/>
      <c r="AA73" s="90"/>
      <c r="AB73" s="90"/>
      <c r="AC73" s="90"/>
      <c r="AD73" s="90"/>
      <c r="AE73" s="90"/>
      <c r="AF73" s="90"/>
      <c r="AG73" s="90"/>
      <c r="AH73" s="90"/>
      <c r="AI73" s="90"/>
      <c r="AJ73" s="90"/>
      <c r="AK73" s="90"/>
      <c r="AL73" s="90"/>
      <c r="AM73" s="90"/>
      <c r="AN73" s="90"/>
      <c r="AO73" s="90"/>
      <c r="AP73" s="90"/>
      <c r="AQ73" s="90"/>
      <c r="AR73" s="90"/>
      <c r="AS73" s="85"/>
    </row>
    <row r="74" spans="1:45" ht="15" customHeight="1" x14ac:dyDescent="0.35">
      <c r="A74" s="90"/>
      <c r="B74" s="90"/>
      <c r="C74" s="90"/>
      <c r="D74" s="90"/>
      <c r="E74" s="90"/>
      <c r="F74" s="90"/>
      <c r="G74" s="90"/>
      <c r="H74" s="90"/>
      <c r="I74" s="90"/>
      <c r="J74" s="90"/>
      <c r="K74" s="90"/>
      <c r="L74" s="90"/>
      <c r="M74" s="90"/>
      <c r="N74" s="90"/>
      <c r="O74" s="90"/>
      <c r="P74" s="90"/>
      <c r="Q74" s="90"/>
      <c r="R74" s="90"/>
      <c r="S74" s="90"/>
      <c r="T74" s="90"/>
      <c r="U74" s="90"/>
      <c r="V74" s="90"/>
      <c r="W74" s="90"/>
      <c r="X74" s="90"/>
      <c r="Y74" s="90"/>
      <c r="Z74" s="90"/>
      <c r="AA74" s="90"/>
      <c r="AB74" s="90"/>
      <c r="AC74" s="90"/>
      <c r="AD74" s="90"/>
      <c r="AE74" s="90"/>
      <c r="AF74" s="90"/>
      <c r="AG74" s="90"/>
      <c r="AH74" s="90"/>
      <c r="AI74" s="90"/>
      <c r="AJ74" s="90"/>
      <c r="AK74" s="90"/>
      <c r="AL74" s="90"/>
      <c r="AM74" s="90"/>
      <c r="AN74" s="90"/>
      <c r="AO74" s="90"/>
      <c r="AP74" s="90"/>
      <c r="AQ74" s="90"/>
      <c r="AR74" s="90"/>
      <c r="AS74" s="85"/>
    </row>
    <row r="75" spans="1:45" ht="15" customHeight="1" x14ac:dyDescent="0.35">
      <c r="A75" s="90"/>
      <c r="B75" s="90"/>
      <c r="C75" s="90"/>
      <c r="D75" s="90"/>
      <c r="E75" s="90"/>
      <c r="F75" s="90"/>
      <c r="G75" s="90"/>
      <c r="H75" s="90"/>
      <c r="I75" s="90"/>
      <c r="J75" s="90"/>
      <c r="K75" s="90"/>
      <c r="L75" s="90"/>
      <c r="M75" s="90"/>
      <c r="N75" s="90"/>
      <c r="O75" s="90"/>
      <c r="P75" s="90"/>
      <c r="Q75" s="90"/>
      <c r="R75" s="90"/>
      <c r="S75" s="90"/>
      <c r="T75" s="90"/>
      <c r="U75" s="90"/>
      <c r="V75" s="90"/>
      <c r="W75" s="90"/>
      <c r="X75" s="90"/>
      <c r="Y75" s="90"/>
      <c r="Z75" s="90"/>
      <c r="AA75" s="90"/>
      <c r="AB75" s="90"/>
      <c r="AC75" s="90"/>
      <c r="AD75" s="90"/>
      <c r="AE75" s="90"/>
      <c r="AF75" s="90"/>
      <c r="AG75" s="90"/>
      <c r="AH75" s="90"/>
      <c r="AI75" s="90"/>
      <c r="AJ75" s="90"/>
      <c r="AK75" s="90"/>
      <c r="AL75" s="90"/>
      <c r="AM75" s="90"/>
      <c r="AN75" s="90"/>
      <c r="AO75" s="90"/>
      <c r="AP75" s="90"/>
      <c r="AQ75" s="90"/>
      <c r="AR75" s="90"/>
      <c r="AS75" s="85"/>
    </row>
    <row r="76" spans="1:45" ht="15" customHeight="1" x14ac:dyDescent="0.35">
      <c r="A76" s="90"/>
      <c r="B76" s="90"/>
      <c r="C76" s="90"/>
      <c r="D76" s="90"/>
      <c r="E76" s="90"/>
      <c r="F76" s="90"/>
      <c r="G76" s="90"/>
      <c r="H76" s="90"/>
      <c r="I76" s="90"/>
      <c r="J76" s="90"/>
      <c r="K76" s="90"/>
      <c r="L76" s="90"/>
      <c r="M76" s="90"/>
      <c r="N76" s="90"/>
      <c r="O76" s="90"/>
      <c r="P76" s="90"/>
      <c r="Q76" s="90"/>
      <c r="R76" s="90"/>
      <c r="S76" s="90"/>
      <c r="T76" s="90"/>
      <c r="U76" s="90"/>
      <c r="V76" s="90"/>
      <c r="W76" s="90"/>
      <c r="X76" s="90"/>
      <c r="Y76" s="90"/>
      <c r="Z76" s="90"/>
      <c r="AA76" s="90"/>
      <c r="AB76" s="90"/>
      <c r="AC76" s="90"/>
      <c r="AD76" s="90"/>
      <c r="AE76" s="90"/>
      <c r="AF76" s="90"/>
      <c r="AG76" s="90"/>
      <c r="AH76" s="90"/>
      <c r="AI76" s="90"/>
      <c r="AJ76" s="90"/>
      <c r="AK76" s="90"/>
      <c r="AL76" s="90"/>
      <c r="AM76" s="90"/>
      <c r="AN76" s="90"/>
      <c r="AO76" s="90"/>
      <c r="AP76" s="90"/>
      <c r="AQ76" s="90"/>
      <c r="AR76" s="90"/>
      <c r="AS76" s="85"/>
    </row>
    <row r="77" spans="1:45" ht="15" customHeight="1" x14ac:dyDescent="0.35">
      <c r="A77" s="90"/>
      <c r="B77" s="90"/>
      <c r="C77" s="90"/>
      <c r="D77" s="90"/>
      <c r="E77" s="90"/>
      <c r="F77" s="90"/>
      <c r="G77" s="90"/>
      <c r="H77" s="90"/>
      <c r="I77" s="90"/>
      <c r="J77" s="90"/>
      <c r="K77" s="90"/>
      <c r="L77" s="90"/>
      <c r="M77" s="90"/>
      <c r="N77" s="90"/>
      <c r="O77" s="90"/>
      <c r="P77" s="90"/>
      <c r="Q77" s="90"/>
      <c r="R77" s="90"/>
      <c r="S77" s="90"/>
      <c r="T77" s="90"/>
      <c r="U77" s="90"/>
      <c r="V77" s="90"/>
      <c r="W77" s="90"/>
      <c r="X77" s="90"/>
      <c r="Y77" s="90"/>
      <c r="Z77" s="90"/>
      <c r="AA77" s="90"/>
      <c r="AB77" s="90"/>
      <c r="AC77" s="90"/>
      <c r="AD77" s="90"/>
      <c r="AE77" s="90"/>
      <c r="AF77" s="90"/>
      <c r="AG77" s="90"/>
      <c r="AH77" s="90"/>
      <c r="AI77" s="90"/>
      <c r="AJ77" s="90"/>
      <c r="AK77" s="90"/>
      <c r="AL77" s="90"/>
      <c r="AM77" s="90"/>
      <c r="AN77" s="90"/>
      <c r="AO77" s="90"/>
      <c r="AP77" s="90"/>
      <c r="AQ77" s="90"/>
      <c r="AR77" s="90"/>
      <c r="AS77" s="85"/>
    </row>
    <row r="78" spans="1:45" ht="15" customHeight="1" x14ac:dyDescent="0.35">
      <c r="A78" s="90"/>
      <c r="B78" s="90"/>
      <c r="C78" s="90"/>
      <c r="D78" s="90"/>
      <c r="E78" s="90"/>
      <c r="F78" s="90"/>
      <c r="G78" s="90"/>
      <c r="H78" s="90"/>
      <c r="I78" s="90"/>
      <c r="J78" s="90"/>
      <c r="K78" s="90"/>
      <c r="L78" s="90"/>
      <c r="M78" s="90"/>
      <c r="N78" s="90"/>
      <c r="O78" s="90"/>
      <c r="P78" s="90"/>
      <c r="Q78" s="90"/>
      <c r="R78" s="90"/>
      <c r="S78" s="90"/>
      <c r="T78" s="90"/>
      <c r="U78" s="90"/>
      <c r="V78" s="90"/>
      <c r="W78" s="90"/>
      <c r="X78" s="90"/>
      <c r="Y78" s="90"/>
      <c r="Z78" s="90"/>
      <c r="AA78" s="90"/>
      <c r="AB78" s="90"/>
      <c r="AC78" s="90"/>
      <c r="AD78" s="90"/>
      <c r="AE78" s="90"/>
      <c r="AF78" s="90"/>
      <c r="AG78" s="90"/>
      <c r="AH78" s="90"/>
      <c r="AI78" s="90"/>
      <c r="AJ78" s="90"/>
      <c r="AK78" s="90"/>
      <c r="AL78" s="90"/>
      <c r="AM78" s="90"/>
      <c r="AN78" s="90"/>
      <c r="AO78" s="90"/>
      <c r="AP78" s="90"/>
      <c r="AQ78" s="90"/>
      <c r="AR78" s="90"/>
      <c r="AS78" s="85"/>
    </row>
    <row r="79" spans="1:45" ht="15" customHeight="1" x14ac:dyDescent="0.35">
      <c r="A79" s="90"/>
      <c r="B79" s="90"/>
      <c r="C79" s="90"/>
      <c r="D79" s="90"/>
      <c r="E79" s="90"/>
      <c r="F79" s="90"/>
      <c r="G79" s="90"/>
      <c r="H79" s="90"/>
      <c r="I79" s="90"/>
      <c r="J79" s="90"/>
      <c r="K79" s="90"/>
      <c r="L79" s="90"/>
      <c r="M79" s="90"/>
      <c r="N79" s="90"/>
      <c r="O79" s="90"/>
      <c r="P79" s="90"/>
      <c r="Q79" s="90"/>
      <c r="R79" s="90"/>
      <c r="S79" s="90"/>
      <c r="T79" s="90"/>
      <c r="U79" s="90"/>
      <c r="V79" s="90"/>
      <c r="W79" s="90"/>
      <c r="X79" s="90"/>
      <c r="Y79" s="90"/>
      <c r="Z79" s="90"/>
      <c r="AA79" s="90"/>
      <c r="AB79" s="90"/>
      <c r="AC79" s="90"/>
      <c r="AD79" s="90"/>
      <c r="AE79" s="90"/>
      <c r="AF79" s="90"/>
      <c r="AG79" s="90"/>
      <c r="AH79" s="90"/>
      <c r="AI79" s="90"/>
      <c r="AJ79" s="90"/>
      <c r="AK79" s="90"/>
      <c r="AL79" s="90"/>
      <c r="AM79" s="90"/>
      <c r="AN79" s="90"/>
      <c r="AO79" s="90"/>
      <c r="AP79" s="90"/>
      <c r="AQ79" s="90"/>
      <c r="AR79" s="90"/>
      <c r="AS79" s="85"/>
    </row>
    <row r="80" spans="1:45" ht="15" customHeight="1" x14ac:dyDescent="0.35">
      <c r="A80" s="90"/>
      <c r="B80" s="90"/>
      <c r="C80" s="90"/>
      <c r="D80" s="90"/>
      <c r="E80" s="90"/>
      <c r="F80" s="90"/>
      <c r="G80" s="90"/>
      <c r="H80" s="90"/>
      <c r="I80" s="90"/>
      <c r="J80" s="90"/>
      <c r="K80" s="90"/>
      <c r="L80" s="90"/>
      <c r="M80" s="90"/>
      <c r="N80" s="90"/>
      <c r="O80" s="90"/>
      <c r="P80" s="90"/>
      <c r="Q80" s="90"/>
      <c r="R80" s="90"/>
      <c r="S80" s="90"/>
      <c r="T80" s="90"/>
      <c r="U80" s="90"/>
      <c r="V80" s="90"/>
      <c r="W80" s="90"/>
      <c r="X80" s="90"/>
      <c r="Y80" s="90"/>
      <c r="Z80" s="90"/>
      <c r="AA80" s="90"/>
      <c r="AB80" s="90"/>
      <c r="AC80" s="90"/>
      <c r="AD80" s="90"/>
      <c r="AE80" s="90"/>
      <c r="AF80" s="90"/>
      <c r="AG80" s="90"/>
      <c r="AH80" s="90"/>
      <c r="AI80" s="90"/>
      <c r="AJ80" s="90"/>
      <c r="AK80" s="90"/>
      <c r="AL80" s="90"/>
      <c r="AM80" s="90"/>
      <c r="AN80" s="90"/>
      <c r="AO80" s="90"/>
      <c r="AP80" s="90"/>
      <c r="AQ80" s="90"/>
      <c r="AR80" s="90"/>
      <c r="AS80" s="85"/>
    </row>
    <row r="81" spans="1:45" ht="15" customHeight="1" x14ac:dyDescent="0.35">
      <c r="A81" s="90"/>
      <c r="B81" s="90"/>
      <c r="C81" s="90"/>
      <c r="D81" s="90"/>
      <c r="E81" s="90"/>
      <c r="F81" s="90"/>
      <c r="G81" s="90"/>
      <c r="H81" s="90"/>
      <c r="I81" s="90"/>
      <c r="J81" s="90"/>
      <c r="K81" s="90"/>
      <c r="L81" s="90"/>
      <c r="M81" s="90"/>
      <c r="N81" s="90"/>
      <c r="O81" s="90"/>
      <c r="P81" s="90"/>
      <c r="Q81" s="90"/>
      <c r="R81" s="90"/>
      <c r="S81" s="90"/>
      <c r="T81" s="90"/>
      <c r="U81" s="90"/>
      <c r="V81" s="90"/>
      <c r="W81" s="90"/>
      <c r="X81" s="90"/>
      <c r="Y81" s="90"/>
      <c r="Z81" s="90"/>
      <c r="AA81" s="90"/>
      <c r="AB81" s="90"/>
      <c r="AC81" s="90"/>
      <c r="AD81" s="90"/>
      <c r="AE81" s="90"/>
      <c r="AF81" s="90"/>
      <c r="AG81" s="90"/>
      <c r="AH81" s="90"/>
      <c r="AI81" s="90"/>
      <c r="AJ81" s="90"/>
      <c r="AK81" s="90"/>
      <c r="AL81" s="90"/>
      <c r="AM81" s="90"/>
      <c r="AN81" s="90"/>
      <c r="AO81" s="90"/>
      <c r="AP81" s="90"/>
      <c r="AQ81" s="90"/>
      <c r="AR81" s="90"/>
      <c r="AS81" s="85"/>
    </row>
    <row r="82" spans="1:45" ht="15" customHeight="1" x14ac:dyDescent="0.35">
      <c r="A82" s="90"/>
      <c r="B82" s="90"/>
      <c r="C82" s="90"/>
      <c r="D82" s="90"/>
      <c r="E82" s="90"/>
      <c r="F82" s="90"/>
      <c r="G82" s="90"/>
      <c r="H82" s="90"/>
      <c r="I82" s="90"/>
      <c r="J82" s="90"/>
      <c r="K82" s="90"/>
      <c r="L82" s="90"/>
      <c r="M82" s="90"/>
      <c r="N82" s="90"/>
      <c r="O82" s="90"/>
      <c r="P82" s="90"/>
      <c r="Q82" s="90"/>
      <c r="R82" s="90"/>
      <c r="S82" s="90"/>
      <c r="T82" s="90"/>
      <c r="U82" s="90"/>
      <c r="V82" s="90"/>
      <c r="W82" s="90"/>
      <c r="X82" s="90"/>
      <c r="Y82" s="90"/>
      <c r="Z82" s="90"/>
      <c r="AA82" s="90"/>
      <c r="AB82" s="90"/>
      <c r="AC82" s="90"/>
      <c r="AD82" s="90"/>
      <c r="AE82" s="90"/>
      <c r="AF82" s="90"/>
      <c r="AG82" s="90"/>
      <c r="AH82" s="90"/>
      <c r="AI82" s="90"/>
      <c r="AJ82" s="90"/>
      <c r="AK82" s="90"/>
      <c r="AL82" s="90"/>
      <c r="AM82" s="90"/>
      <c r="AN82" s="90"/>
      <c r="AO82" s="90"/>
      <c r="AP82" s="90"/>
      <c r="AQ82" s="90"/>
      <c r="AR82" s="90"/>
      <c r="AS82" s="85"/>
    </row>
    <row r="83" spans="1:45" ht="15" customHeight="1" x14ac:dyDescent="0.35">
      <c r="A83" s="90"/>
      <c r="B83" s="90"/>
      <c r="C83" s="90"/>
      <c r="D83" s="90"/>
      <c r="E83" s="90"/>
      <c r="F83" s="90"/>
      <c r="G83" s="90"/>
      <c r="H83" s="90"/>
      <c r="I83" s="90"/>
      <c r="J83" s="90"/>
      <c r="K83" s="90"/>
      <c r="L83" s="90"/>
      <c r="M83" s="90"/>
      <c r="N83" s="90"/>
      <c r="O83" s="90"/>
      <c r="P83" s="90"/>
      <c r="Q83" s="90"/>
      <c r="R83" s="90"/>
      <c r="S83" s="90"/>
      <c r="T83" s="90"/>
      <c r="U83" s="90"/>
      <c r="V83" s="90"/>
      <c r="W83" s="90"/>
      <c r="X83" s="90"/>
      <c r="Y83" s="90"/>
      <c r="Z83" s="90"/>
      <c r="AA83" s="90"/>
      <c r="AB83" s="90"/>
      <c r="AC83" s="90"/>
      <c r="AD83" s="90"/>
      <c r="AE83" s="90"/>
      <c r="AF83" s="90"/>
      <c r="AG83" s="90"/>
      <c r="AH83" s="90"/>
      <c r="AI83" s="90"/>
      <c r="AJ83" s="90"/>
      <c r="AK83" s="90"/>
      <c r="AL83" s="90"/>
      <c r="AM83" s="90"/>
      <c r="AN83" s="90"/>
      <c r="AO83" s="90"/>
      <c r="AP83" s="90"/>
      <c r="AQ83" s="90"/>
      <c r="AR83" s="90"/>
      <c r="AS83" s="85"/>
    </row>
    <row r="84" spans="1:45" ht="15" customHeight="1" x14ac:dyDescent="0.35">
      <c r="A84" s="90"/>
      <c r="B84" s="90"/>
      <c r="C84" s="90"/>
      <c r="D84" s="90"/>
      <c r="E84" s="90"/>
      <c r="F84" s="90"/>
      <c r="G84" s="90"/>
      <c r="H84" s="90"/>
      <c r="I84" s="90"/>
      <c r="J84" s="90"/>
      <c r="K84" s="90"/>
      <c r="L84" s="90"/>
      <c r="M84" s="90"/>
      <c r="N84" s="90"/>
      <c r="O84" s="90"/>
      <c r="P84" s="90"/>
      <c r="Q84" s="90"/>
      <c r="R84" s="90"/>
      <c r="S84" s="90"/>
      <c r="T84" s="90"/>
      <c r="U84" s="90"/>
      <c r="V84" s="90"/>
      <c r="W84" s="90"/>
      <c r="X84" s="90"/>
      <c r="Y84" s="90"/>
      <c r="Z84" s="90"/>
      <c r="AA84" s="90"/>
      <c r="AB84" s="90"/>
      <c r="AC84" s="90"/>
      <c r="AD84" s="90"/>
      <c r="AE84" s="90"/>
      <c r="AF84" s="90"/>
      <c r="AG84" s="90"/>
      <c r="AH84" s="90"/>
      <c r="AI84" s="90"/>
      <c r="AJ84" s="90"/>
      <c r="AK84" s="90"/>
      <c r="AL84" s="90"/>
      <c r="AM84" s="90"/>
      <c r="AN84" s="90"/>
      <c r="AO84" s="90"/>
      <c r="AP84" s="90"/>
      <c r="AQ84" s="90"/>
      <c r="AR84" s="90"/>
      <c r="AS84" s="85"/>
    </row>
    <row r="85" spans="1:45" ht="15" customHeight="1" x14ac:dyDescent="0.35">
      <c r="A85" s="90"/>
      <c r="B85" s="90"/>
      <c r="C85" s="90"/>
      <c r="D85" s="90"/>
      <c r="E85" s="90"/>
      <c r="F85" s="90"/>
      <c r="G85" s="90"/>
      <c r="H85" s="90"/>
      <c r="I85" s="90"/>
      <c r="J85" s="90"/>
      <c r="K85" s="90"/>
      <c r="L85" s="90"/>
      <c r="M85" s="90"/>
      <c r="N85" s="90"/>
      <c r="O85" s="90"/>
      <c r="P85" s="90"/>
      <c r="Q85" s="90"/>
      <c r="R85" s="90"/>
      <c r="S85" s="90"/>
      <c r="T85" s="90"/>
      <c r="U85" s="90"/>
      <c r="V85" s="90"/>
      <c r="W85" s="90"/>
      <c r="X85" s="90"/>
      <c r="Y85" s="90"/>
      <c r="Z85" s="90"/>
      <c r="AA85" s="90"/>
      <c r="AB85" s="90"/>
      <c r="AC85" s="90"/>
      <c r="AD85" s="90"/>
      <c r="AE85" s="90"/>
      <c r="AF85" s="90"/>
      <c r="AG85" s="90"/>
      <c r="AH85" s="90"/>
      <c r="AI85" s="90"/>
      <c r="AJ85" s="90"/>
      <c r="AK85" s="90"/>
      <c r="AL85" s="90"/>
      <c r="AM85" s="90"/>
      <c r="AN85" s="90"/>
      <c r="AO85" s="90"/>
      <c r="AP85" s="90"/>
      <c r="AQ85" s="90"/>
      <c r="AR85" s="90"/>
      <c r="AS85" s="85"/>
    </row>
    <row r="86" spans="1:45" ht="15" customHeight="1" x14ac:dyDescent="0.35">
      <c r="A86" s="90"/>
      <c r="B86" s="90"/>
      <c r="C86" s="90"/>
      <c r="D86" s="90"/>
      <c r="E86" s="90"/>
      <c r="F86" s="90"/>
      <c r="G86" s="90"/>
      <c r="H86" s="90"/>
      <c r="I86" s="90"/>
      <c r="J86" s="90"/>
      <c r="K86" s="90"/>
      <c r="L86" s="90"/>
      <c r="M86" s="90"/>
      <c r="N86" s="90"/>
      <c r="O86" s="90"/>
      <c r="P86" s="90"/>
      <c r="Q86" s="90"/>
      <c r="R86" s="90"/>
      <c r="S86" s="90"/>
      <c r="T86" s="90"/>
      <c r="U86" s="90"/>
      <c r="V86" s="90"/>
      <c r="W86" s="90"/>
      <c r="X86" s="90"/>
      <c r="Y86" s="90"/>
      <c r="Z86" s="90"/>
      <c r="AA86" s="90"/>
      <c r="AB86" s="90"/>
      <c r="AC86" s="90"/>
      <c r="AD86" s="90"/>
      <c r="AE86" s="90"/>
      <c r="AF86" s="90"/>
      <c r="AG86" s="90"/>
      <c r="AH86" s="90"/>
      <c r="AI86" s="90"/>
      <c r="AJ86" s="90"/>
      <c r="AK86" s="90"/>
      <c r="AL86" s="90"/>
      <c r="AM86" s="90"/>
      <c r="AN86" s="90"/>
      <c r="AO86" s="90"/>
      <c r="AP86" s="90"/>
      <c r="AQ86" s="90"/>
      <c r="AR86" s="90"/>
      <c r="AS86" s="85"/>
    </row>
    <row r="87" spans="1:45" ht="15" customHeight="1" x14ac:dyDescent="0.35">
      <c r="A87" s="90"/>
      <c r="B87" s="90"/>
      <c r="C87" s="90"/>
      <c r="D87" s="90"/>
      <c r="E87" s="90"/>
      <c r="F87" s="90"/>
      <c r="G87" s="90"/>
      <c r="H87" s="90"/>
      <c r="I87" s="90"/>
      <c r="J87" s="90"/>
      <c r="K87" s="90"/>
      <c r="L87" s="90"/>
      <c r="M87" s="90"/>
      <c r="N87" s="90"/>
      <c r="O87" s="90"/>
      <c r="P87" s="90"/>
      <c r="Q87" s="90"/>
      <c r="R87" s="90"/>
      <c r="S87" s="90"/>
      <c r="T87" s="90"/>
      <c r="U87" s="90"/>
      <c r="V87" s="90"/>
      <c r="W87" s="90"/>
      <c r="X87" s="90"/>
      <c r="Y87" s="90"/>
      <c r="Z87" s="90"/>
      <c r="AA87" s="90"/>
      <c r="AB87" s="90"/>
      <c r="AC87" s="90"/>
      <c r="AD87" s="90"/>
      <c r="AE87" s="90"/>
      <c r="AF87" s="90"/>
      <c r="AG87" s="90"/>
      <c r="AH87" s="90"/>
      <c r="AI87" s="90"/>
      <c r="AJ87" s="90"/>
      <c r="AK87" s="90"/>
      <c r="AL87" s="90"/>
      <c r="AM87" s="90"/>
      <c r="AN87" s="90"/>
      <c r="AO87" s="90"/>
      <c r="AP87" s="90"/>
      <c r="AQ87" s="90"/>
      <c r="AR87" s="90"/>
      <c r="AS87" s="85"/>
    </row>
    <row r="88" spans="1:45" ht="15" customHeight="1" x14ac:dyDescent="0.35">
      <c r="A88" s="90"/>
      <c r="B88" s="90"/>
      <c r="C88" s="90"/>
      <c r="D88" s="90"/>
      <c r="E88" s="90"/>
      <c r="F88" s="90"/>
      <c r="G88" s="90"/>
      <c r="H88" s="90"/>
      <c r="I88" s="90"/>
      <c r="J88" s="90"/>
      <c r="K88" s="90"/>
      <c r="L88" s="90"/>
      <c r="M88" s="90"/>
      <c r="N88" s="90"/>
      <c r="O88" s="90"/>
      <c r="P88" s="90"/>
      <c r="Q88" s="90"/>
      <c r="R88" s="90"/>
      <c r="S88" s="90"/>
      <c r="T88" s="90"/>
      <c r="U88" s="90"/>
      <c r="V88" s="90"/>
      <c r="W88" s="90"/>
      <c r="X88" s="90"/>
      <c r="Y88" s="90"/>
      <c r="Z88" s="90"/>
      <c r="AA88" s="90"/>
      <c r="AB88" s="90"/>
      <c r="AC88" s="90"/>
      <c r="AD88" s="90"/>
      <c r="AE88" s="90"/>
      <c r="AF88" s="90"/>
      <c r="AG88" s="90"/>
      <c r="AH88" s="90"/>
      <c r="AI88" s="90"/>
      <c r="AJ88" s="90"/>
      <c r="AK88" s="90"/>
      <c r="AL88" s="90"/>
      <c r="AM88" s="90"/>
      <c r="AN88" s="90"/>
      <c r="AO88" s="90"/>
      <c r="AP88" s="90"/>
      <c r="AQ88" s="90"/>
      <c r="AR88" s="90"/>
      <c r="AS88" s="85"/>
    </row>
    <row r="89" spans="1:45" ht="15" customHeight="1" x14ac:dyDescent="0.35">
      <c r="A89" s="90"/>
      <c r="B89" s="90"/>
      <c r="C89" s="90"/>
      <c r="D89" s="90"/>
      <c r="E89" s="90"/>
      <c r="F89" s="90"/>
      <c r="G89" s="90"/>
      <c r="H89" s="90"/>
      <c r="I89" s="90"/>
      <c r="J89" s="90"/>
      <c r="K89" s="90"/>
      <c r="L89" s="90"/>
      <c r="M89" s="90"/>
      <c r="N89" s="90"/>
      <c r="O89" s="90"/>
      <c r="P89" s="90"/>
      <c r="Q89" s="90"/>
      <c r="R89" s="90"/>
      <c r="S89" s="90"/>
      <c r="T89" s="90"/>
      <c r="U89" s="90"/>
      <c r="V89" s="90"/>
      <c r="W89" s="90"/>
      <c r="X89" s="90"/>
      <c r="Y89" s="90"/>
      <c r="Z89" s="90"/>
      <c r="AA89" s="90"/>
      <c r="AB89" s="90"/>
      <c r="AC89" s="90"/>
      <c r="AD89" s="90"/>
      <c r="AE89" s="90"/>
      <c r="AF89" s="90"/>
      <c r="AG89" s="90"/>
      <c r="AH89" s="90"/>
      <c r="AI89" s="90"/>
      <c r="AJ89" s="90"/>
      <c r="AK89" s="90"/>
      <c r="AL89" s="90"/>
      <c r="AM89" s="90"/>
      <c r="AN89" s="90"/>
      <c r="AO89" s="90"/>
      <c r="AP89" s="90"/>
      <c r="AQ89" s="90"/>
      <c r="AR89" s="90"/>
      <c r="AS89" s="85"/>
    </row>
    <row r="90" spans="1:45" ht="15" customHeight="1" x14ac:dyDescent="0.35">
      <c r="A90" s="90"/>
      <c r="B90" s="90"/>
      <c r="C90" s="90"/>
      <c r="D90" s="90"/>
      <c r="E90" s="90"/>
      <c r="F90" s="90"/>
      <c r="G90" s="90"/>
      <c r="H90" s="90"/>
      <c r="I90" s="90"/>
      <c r="J90" s="90"/>
      <c r="K90" s="90"/>
      <c r="L90" s="90"/>
      <c r="M90" s="90"/>
      <c r="N90" s="90"/>
      <c r="O90" s="90"/>
      <c r="P90" s="90"/>
      <c r="Q90" s="90"/>
      <c r="R90" s="90"/>
      <c r="S90" s="90"/>
      <c r="T90" s="90"/>
      <c r="U90" s="90"/>
      <c r="V90" s="90"/>
      <c r="W90" s="90"/>
      <c r="X90" s="90"/>
      <c r="Y90" s="90"/>
      <c r="Z90" s="90"/>
      <c r="AA90" s="90"/>
      <c r="AB90" s="90"/>
      <c r="AC90" s="90"/>
      <c r="AD90" s="90"/>
      <c r="AE90" s="90"/>
      <c r="AF90" s="90"/>
      <c r="AG90" s="90"/>
      <c r="AH90" s="90"/>
      <c r="AI90" s="90"/>
      <c r="AJ90" s="90"/>
      <c r="AK90" s="90"/>
      <c r="AL90" s="90"/>
      <c r="AM90" s="90"/>
      <c r="AN90" s="90"/>
      <c r="AO90" s="90"/>
      <c r="AP90" s="90"/>
      <c r="AQ90" s="90"/>
      <c r="AR90" s="90"/>
      <c r="AS90" s="85"/>
    </row>
    <row r="91" spans="1:45" ht="15" customHeight="1" x14ac:dyDescent="0.35">
      <c r="A91" s="90"/>
      <c r="B91" s="90"/>
      <c r="C91" s="90"/>
      <c r="D91" s="90"/>
      <c r="E91" s="90"/>
      <c r="F91" s="90"/>
      <c r="G91" s="90"/>
      <c r="H91" s="90"/>
      <c r="I91" s="90"/>
      <c r="J91" s="90"/>
      <c r="K91" s="90"/>
      <c r="L91" s="90"/>
      <c r="M91" s="90"/>
      <c r="N91" s="90"/>
      <c r="O91" s="90"/>
      <c r="P91" s="90"/>
      <c r="Q91" s="90"/>
      <c r="R91" s="90"/>
      <c r="S91" s="90"/>
      <c r="T91" s="90"/>
      <c r="U91" s="90"/>
      <c r="V91" s="90"/>
      <c r="W91" s="90"/>
      <c r="X91" s="90"/>
      <c r="Y91" s="90"/>
      <c r="Z91" s="90"/>
      <c r="AA91" s="90"/>
      <c r="AB91" s="90"/>
      <c r="AC91" s="90"/>
      <c r="AD91" s="90"/>
      <c r="AE91" s="90"/>
      <c r="AF91" s="90"/>
      <c r="AG91" s="90"/>
      <c r="AH91" s="90"/>
      <c r="AI91" s="90"/>
      <c r="AJ91" s="90"/>
      <c r="AK91" s="90"/>
      <c r="AL91" s="90"/>
      <c r="AM91" s="90"/>
      <c r="AN91" s="90"/>
      <c r="AO91" s="90"/>
      <c r="AP91" s="90"/>
      <c r="AQ91" s="90"/>
      <c r="AR91" s="90"/>
      <c r="AS91" s="85"/>
    </row>
    <row r="92" spans="1:45" ht="15" customHeight="1" x14ac:dyDescent="0.35">
      <c r="A92" s="90"/>
      <c r="B92" s="90"/>
      <c r="C92" s="90"/>
      <c r="D92" s="90"/>
      <c r="E92" s="90"/>
      <c r="F92" s="90"/>
      <c r="G92" s="90"/>
      <c r="H92" s="90"/>
      <c r="I92" s="90"/>
      <c r="J92" s="90"/>
      <c r="K92" s="90"/>
      <c r="L92" s="90"/>
      <c r="M92" s="90"/>
      <c r="N92" s="90"/>
      <c r="O92" s="90"/>
      <c r="P92" s="90"/>
      <c r="Q92" s="90"/>
      <c r="R92" s="90"/>
      <c r="S92" s="90"/>
      <c r="T92" s="90"/>
      <c r="U92" s="90"/>
      <c r="V92" s="90"/>
      <c r="W92" s="90"/>
      <c r="X92" s="90"/>
      <c r="Y92" s="90"/>
      <c r="Z92" s="90"/>
      <c r="AA92" s="90"/>
      <c r="AB92" s="90"/>
      <c r="AC92" s="90"/>
      <c r="AD92" s="90"/>
      <c r="AE92" s="90"/>
      <c r="AF92" s="90"/>
      <c r="AG92" s="90"/>
      <c r="AH92" s="90"/>
      <c r="AI92" s="90"/>
      <c r="AJ92" s="90"/>
      <c r="AK92" s="90"/>
      <c r="AL92" s="90"/>
      <c r="AM92" s="90"/>
      <c r="AN92" s="90"/>
      <c r="AO92" s="90"/>
      <c r="AP92" s="90"/>
      <c r="AQ92" s="90"/>
      <c r="AR92" s="90"/>
      <c r="AS92" s="85"/>
    </row>
    <row r="93" spans="1:45" ht="15" customHeight="1" x14ac:dyDescent="0.35">
      <c r="A93" s="90"/>
      <c r="B93" s="90"/>
      <c r="C93" s="90"/>
      <c r="D93" s="90"/>
      <c r="E93" s="90"/>
      <c r="F93" s="90"/>
      <c r="G93" s="90"/>
      <c r="H93" s="90"/>
      <c r="I93" s="90"/>
      <c r="J93" s="90"/>
      <c r="K93" s="90"/>
      <c r="L93" s="90"/>
      <c r="M93" s="90"/>
      <c r="N93" s="90"/>
      <c r="O93" s="90"/>
      <c r="P93" s="90"/>
      <c r="Q93" s="90"/>
      <c r="R93" s="90"/>
      <c r="S93" s="90"/>
      <c r="T93" s="90"/>
      <c r="U93" s="90"/>
      <c r="V93" s="90"/>
      <c r="W93" s="90"/>
      <c r="X93" s="90"/>
      <c r="Y93" s="90"/>
      <c r="Z93" s="90"/>
      <c r="AA93" s="90"/>
      <c r="AB93" s="90"/>
      <c r="AC93" s="90"/>
      <c r="AD93" s="90"/>
      <c r="AE93" s="90"/>
      <c r="AF93" s="90"/>
      <c r="AG93" s="90"/>
      <c r="AH93" s="90"/>
      <c r="AI93" s="90"/>
      <c r="AJ93" s="90"/>
      <c r="AK93" s="90"/>
      <c r="AL93" s="90"/>
      <c r="AM93" s="90"/>
      <c r="AN93" s="90"/>
      <c r="AO93" s="90"/>
      <c r="AP93" s="90"/>
      <c r="AQ93" s="90"/>
      <c r="AR93" s="90"/>
      <c r="AS93" s="85"/>
    </row>
    <row r="94" spans="1:45" ht="15" customHeight="1" x14ac:dyDescent="0.35">
      <c r="A94" s="90"/>
      <c r="B94" s="90"/>
      <c r="C94" s="90"/>
      <c r="D94" s="90"/>
      <c r="E94" s="90"/>
      <c r="F94" s="90"/>
      <c r="G94" s="90"/>
      <c r="H94" s="90"/>
      <c r="I94" s="90"/>
      <c r="J94" s="90"/>
      <c r="K94" s="90"/>
      <c r="L94" s="90"/>
      <c r="M94" s="90"/>
      <c r="N94" s="90"/>
      <c r="O94" s="90"/>
      <c r="P94" s="90"/>
      <c r="Q94" s="90"/>
      <c r="R94" s="90"/>
      <c r="S94" s="90"/>
      <c r="T94" s="90"/>
      <c r="U94" s="90"/>
      <c r="V94" s="90"/>
      <c r="W94" s="90"/>
      <c r="X94" s="90"/>
      <c r="Y94" s="90"/>
      <c r="Z94" s="90"/>
      <c r="AA94" s="90"/>
      <c r="AB94" s="90"/>
      <c r="AC94" s="90"/>
      <c r="AD94" s="90"/>
      <c r="AE94" s="90"/>
      <c r="AF94" s="90"/>
      <c r="AG94" s="90"/>
      <c r="AH94" s="90"/>
      <c r="AI94" s="90"/>
      <c r="AJ94" s="90"/>
      <c r="AK94" s="90"/>
      <c r="AL94" s="90"/>
      <c r="AM94" s="90"/>
      <c r="AN94" s="90"/>
      <c r="AO94" s="90"/>
      <c r="AP94" s="90"/>
      <c r="AQ94" s="90"/>
      <c r="AR94" s="90"/>
      <c r="AS94" s="85"/>
    </row>
    <row r="95" spans="1:45" ht="15" customHeight="1" x14ac:dyDescent="0.35">
      <c r="A95" s="90"/>
      <c r="B95" s="90"/>
      <c r="C95" s="90"/>
      <c r="D95" s="90"/>
      <c r="E95" s="90"/>
      <c r="F95" s="90"/>
      <c r="G95" s="90"/>
      <c r="H95" s="90"/>
      <c r="I95" s="90"/>
      <c r="J95" s="90"/>
      <c r="K95" s="90"/>
      <c r="L95" s="90"/>
      <c r="M95" s="90"/>
      <c r="N95" s="90"/>
      <c r="O95" s="90"/>
      <c r="P95" s="90"/>
      <c r="Q95" s="90"/>
      <c r="R95" s="90"/>
      <c r="S95" s="90"/>
      <c r="T95" s="90"/>
      <c r="U95" s="90"/>
      <c r="V95" s="90"/>
      <c r="W95" s="90"/>
      <c r="X95" s="90"/>
      <c r="Y95" s="90"/>
      <c r="Z95" s="90"/>
      <c r="AA95" s="90"/>
      <c r="AB95" s="90"/>
      <c r="AC95" s="90"/>
      <c r="AD95" s="90"/>
      <c r="AE95" s="90"/>
      <c r="AF95" s="90"/>
      <c r="AG95" s="90"/>
      <c r="AH95" s="90"/>
      <c r="AI95" s="90"/>
      <c r="AJ95" s="90"/>
      <c r="AK95" s="90"/>
      <c r="AL95" s="90"/>
      <c r="AM95" s="90"/>
      <c r="AN95" s="90"/>
      <c r="AO95" s="90"/>
      <c r="AP95" s="90"/>
      <c r="AQ95" s="90"/>
      <c r="AR95" s="90"/>
      <c r="AS95" s="85"/>
    </row>
    <row r="96" spans="1:45" ht="15" customHeight="1" x14ac:dyDescent="0.35">
      <c r="A96" s="90"/>
      <c r="B96" s="90"/>
      <c r="C96" s="90"/>
      <c r="D96" s="90"/>
      <c r="E96" s="90"/>
      <c r="F96" s="90"/>
      <c r="G96" s="90"/>
      <c r="H96" s="90"/>
      <c r="I96" s="90"/>
      <c r="J96" s="90"/>
      <c r="K96" s="90"/>
      <c r="L96" s="90"/>
      <c r="M96" s="90"/>
      <c r="N96" s="90"/>
      <c r="O96" s="90"/>
      <c r="P96" s="90"/>
      <c r="Q96" s="90"/>
      <c r="R96" s="90"/>
      <c r="S96" s="90"/>
      <c r="T96" s="90"/>
      <c r="U96" s="90"/>
      <c r="V96" s="90"/>
      <c r="W96" s="90"/>
      <c r="X96" s="90"/>
      <c r="Y96" s="90"/>
      <c r="Z96" s="90"/>
      <c r="AA96" s="90"/>
      <c r="AB96" s="90"/>
      <c r="AC96" s="90"/>
      <c r="AD96" s="90"/>
      <c r="AE96" s="90"/>
      <c r="AF96" s="90"/>
      <c r="AG96" s="90"/>
      <c r="AH96" s="90"/>
      <c r="AI96" s="90"/>
      <c r="AJ96" s="90"/>
      <c r="AK96" s="90"/>
      <c r="AL96" s="90"/>
      <c r="AM96" s="90"/>
      <c r="AN96" s="90"/>
      <c r="AO96" s="90"/>
      <c r="AP96" s="90"/>
      <c r="AQ96" s="90"/>
      <c r="AR96" s="90"/>
      <c r="AS96" s="85"/>
    </row>
    <row r="97" spans="1:45" ht="15" customHeight="1" x14ac:dyDescent="0.35">
      <c r="A97" s="90"/>
      <c r="B97" s="90"/>
      <c r="C97" s="90"/>
      <c r="D97" s="90"/>
      <c r="E97" s="90"/>
      <c r="F97" s="90"/>
      <c r="G97" s="90"/>
      <c r="H97" s="90"/>
      <c r="I97" s="90"/>
      <c r="J97" s="90"/>
      <c r="K97" s="90"/>
      <c r="L97" s="90"/>
      <c r="M97" s="90"/>
      <c r="N97" s="90"/>
      <c r="O97" s="90"/>
      <c r="P97" s="90"/>
      <c r="Q97" s="90"/>
      <c r="R97" s="90"/>
      <c r="S97" s="90"/>
      <c r="T97" s="90"/>
      <c r="U97" s="90"/>
      <c r="V97" s="90"/>
      <c r="W97" s="90"/>
      <c r="X97" s="90"/>
      <c r="Y97" s="90"/>
      <c r="Z97" s="90"/>
      <c r="AA97" s="90"/>
      <c r="AB97" s="90"/>
      <c r="AC97" s="90"/>
      <c r="AD97" s="90"/>
      <c r="AE97" s="90"/>
      <c r="AF97" s="90"/>
      <c r="AG97" s="90"/>
      <c r="AH97" s="90"/>
      <c r="AI97" s="90"/>
      <c r="AJ97" s="90"/>
      <c r="AK97" s="90"/>
      <c r="AL97" s="90"/>
      <c r="AM97" s="90"/>
      <c r="AN97" s="90"/>
      <c r="AO97" s="90"/>
      <c r="AP97" s="90"/>
      <c r="AQ97" s="90"/>
      <c r="AR97" s="90"/>
      <c r="AS97" s="85"/>
    </row>
    <row r="98" spans="1:45" ht="15" customHeight="1" x14ac:dyDescent="0.35">
      <c r="A98" s="90"/>
      <c r="B98" s="90"/>
      <c r="C98" s="90"/>
      <c r="D98" s="90"/>
      <c r="E98" s="90"/>
      <c r="F98" s="90"/>
      <c r="G98" s="90"/>
      <c r="H98" s="90"/>
      <c r="I98" s="90"/>
      <c r="J98" s="90"/>
      <c r="K98" s="90"/>
      <c r="L98" s="90"/>
      <c r="M98" s="90"/>
      <c r="N98" s="90"/>
      <c r="O98" s="90"/>
      <c r="P98" s="90"/>
      <c r="Q98" s="90"/>
      <c r="R98" s="90"/>
      <c r="S98" s="90"/>
      <c r="T98" s="90"/>
      <c r="U98" s="90"/>
      <c r="V98" s="90"/>
      <c r="W98" s="90"/>
      <c r="X98" s="90"/>
      <c r="Y98" s="90"/>
      <c r="Z98" s="90"/>
      <c r="AA98" s="90"/>
      <c r="AB98" s="90"/>
      <c r="AC98" s="90"/>
      <c r="AD98" s="90"/>
      <c r="AE98" s="90"/>
      <c r="AF98" s="90"/>
      <c r="AG98" s="90"/>
      <c r="AH98" s="90"/>
      <c r="AI98" s="90"/>
      <c r="AJ98" s="90"/>
      <c r="AK98" s="90"/>
      <c r="AL98" s="90"/>
      <c r="AM98" s="90"/>
      <c r="AN98" s="90"/>
      <c r="AO98" s="90"/>
      <c r="AP98" s="90"/>
      <c r="AQ98" s="90"/>
      <c r="AR98" s="90"/>
      <c r="AS98" s="85"/>
    </row>
    <row r="99" spans="1:45" ht="15" customHeight="1" x14ac:dyDescent="0.35">
      <c r="A99" s="90"/>
      <c r="B99" s="90"/>
      <c r="C99" s="90"/>
      <c r="D99" s="90"/>
      <c r="E99" s="90"/>
      <c r="F99" s="90"/>
      <c r="G99" s="90"/>
      <c r="H99" s="90"/>
      <c r="I99" s="90"/>
      <c r="J99" s="90"/>
      <c r="K99" s="90"/>
      <c r="L99" s="90"/>
      <c r="M99" s="90"/>
      <c r="N99" s="90"/>
      <c r="O99" s="90"/>
      <c r="P99" s="90"/>
      <c r="Q99" s="90"/>
      <c r="R99" s="90"/>
      <c r="S99" s="90"/>
      <c r="T99" s="90"/>
      <c r="U99" s="90"/>
      <c r="V99" s="90"/>
      <c r="W99" s="90"/>
      <c r="X99" s="90"/>
      <c r="Y99" s="90"/>
      <c r="Z99" s="90"/>
      <c r="AA99" s="90"/>
      <c r="AB99" s="90"/>
      <c r="AC99" s="90"/>
      <c r="AD99" s="90"/>
      <c r="AE99" s="90"/>
      <c r="AF99" s="90"/>
      <c r="AG99" s="90"/>
      <c r="AH99" s="90"/>
      <c r="AI99" s="90"/>
      <c r="AJ99" s="90"/>
      <c r="AK99" s="90"/>
      <c r="AL99" s="90"/>
      <c r="AM99" s="90"/>
      <c r="AN99" s="90"/>
      <c r="AO99" s="90"/>
      <c r="AP99" s="90"/>
      <c r="AQ99" s="90"/>
      <c r="AR99" s="90"/>
      <c r="AS99" s="85"/>
    </row>
    <row r="100" spans="1:45" ht="15" customHeight="1" x14ac:dyDescent="0.35">
      <c r="A100" s="90"/>
      <c r="B100" s="90"/>
      <c r="C100" s="90"/>
      <c r="D100" s="90"/>
      <c r="E100" s="90"/>
      <c r="F100" s="90"/>
      <c r="G100" s="90"/>
      <c r="H100" s="90"/>
      <c r="I100" s="90"/>
      <c r="J100" s="90"/>
      <c r="K100" s="90"/>
      <c r="L100" s="90"/>
      <c r="M100" s="90"/>
      <c r="N100" s="90"/>
      <c r="O100" s="90"/>
      <c r="P100" s="90"/>
      <c r="Q100" s="90"/>
      <c r="R100" s="90"/>
      <c r="S100" s="90"/>
      <c r="T100" s="90"/>
      <c r="U100" s="90"/>
      <c r="V100" s="90"/>
      <c r="W100" s="90"/>
      <c r="X100" s="90"/>
      <c r="Y100" s="90"/>
      <c r="Z100" s="90"/>
      <c r="AA100" s="90"/>
      <c r="AB100" s="90"/>
      <c r="AC100" s="90"/>
      <c r="AD100" s="90"/>
      <c r="AE100" s="90"/>
      <c r="AF100" s="90"/>
      <c r="AG100" s="90"/>
      <c r="AH100" s="90"/>
      <c r="AI100" s="90"/>
      <c r="AJ100" s="90"/>
      <c r="AK100" s="90"/>
      <c r="AL100" s="90"/>
      <c r="AM100" s="90"/>
      <c r="AN100" s="90"/>
      <c r="AO100" s="90"/>
      <c r="AP100" s="90"/>
      <c r="AQ100" s="90"/>
      <c r="AR100" s="90"/>
      <c r="AS100" s="85"/>
    </row>
    <row r="101" spans="1:45" ht="15" customHeight="1" x14ac:dyDescent="0.35">
      <c r="A101" s="90"/>
      <c r="B101" s="90"/>
      <c r="C101" s="90"/>
      <c r="D101" s="90"/>
      <c r="E101" s="90"/>
      <c r="F101" s="90"/>
      <c r="G101" s="90"/>
      <c r="H101" s="90"/>
      <c r="I101" s="90"/>
      <c r="J101" s="90"/>
      <c r="K101" s="90"/>
      <c r="L101" s="90"/>
      <c r="M101" s="90"/>
      <c r="N101" s="90"/>
      <c r="O101" s="90"/>
      <c r="P101" s="90"/>
      <c r="Q101" s="90"/>
      <c r="R101" s="90"/>
      <c r="S101" s="90"/>
      <c r="T101" s="90"/>
      <c r="U101" s="90"/>
      <c r="V101" s="90"/>
      <c r="W101" s="90"/>
      <c r="X101" s="90"/>
      <c r="Y101" s="90"/>
      <c r="Z101" s="90"/>
      <c r="AA101" s="90"/>
      <c r="AB101" s="90"/>
      <c r="AC101" s="90"/>
      <c r="AD101" s="90"/>
      <c r="AE101" s="90"/>
      <c r="AF101" s="90"/>
      <c r="AG101" s="90"/>
      <c r="AH101" s="90"/>
      <c r="AI101" s="90"/>
      <c r="AJ101" s="90"/>
      <c r="AK101" s="90"/>
      <c r="AL101" s="90"/>
      <c r="AM101" s="90"/>
      <c r="AN101" s="90"/>
      <c r="AO101" s="90"/>
      <c r="AP101" s="90"/>
      <c r="AQ101" s="90"/>
      <c r="AR101" s="90"/>
      <c r="AS101" s="85"/>
    </row>
    <row r="102" spans="1:45" ht="15" customHeight="1" x14ac:dyDescent="0.35">
      <c r="A102" s="90"/>
      <c r="B102" s="90"/>
      <c r="C102" s="90"/>
      <c r="D102" s="90"/>
      <c r="E102" s="90"/>
      <c r="F102" s="90"/>
      <c r="G102" s="90"/>
      <c r="H102" s="90"/>
      <c r="I102" s="90"/>
      <c r="J102" s="90"/>
      <c r="K102" s="90"/>
      <c r="L102" s="90"/>
      <c r="M102" s="90"/>
      <c r="N102" s="90"/>
      <c r="O102" s="90"/>
      <c r="P102" s="90"/>
      <c r="Q102" s="90"/>
      <c r="R102" s="90"/>
      <c r="S102" s="90"/>
      <c r="T102" s="90"/>
      <c r="U102" s="90"/>
      <c r="V102" s="90"/>
      <c r="W102" s="90"/>
      <c r="X102" s="90"/>
      <c r="Y102" s="90"/>
      <c r="Z102" s="90"/>
      <c r="AA102" s="90"/>
      <c r="AB102" s="90"/>
      <c r="AC102" s="90"/>
      <c r="AD102" s="90"/>
      <c r="AE102" s="90"/>
      <c r="AF102" s="90"/>
      <c r="AG102" s="90"/>
      <c r="AH102" s="90"/>
      <c r="AI102" s="90"/>
      <c r="AJ102" s="90"/>
      <c r="AK102" s="90"/>
      <c r="AL102" s="90"/>
      <c r="AM102" s="90"/>
      <c r="AN102" s="90"/>
      <c r="AO102" s="90"/>
      <c r="AP102" s="90"/>
      <c r="AQ102" s="90"/>
      <c r="AR102" s="90"/>
      <c r="AS102" s="85"/>
    </row>
    <row r="103" spans="1:45" ht="15" customHeight="1" x14ac:dyDescent="0.35">
      <c r="A103" s="90"/>
      <c r="B103" s="90"/>
      <c r="C103" s="90"/>
      <c r="D103" s="90"/>
      <c r="E103" s="90"/>
      <c r="F103" s="90"/>
      <c r="G103" s="90"/>
      <c r="H103" s="90"/>
      <c r="I103" s="90"/>
      <c r="J103" s="90"/>
      <c r="K103" s="90"/>
      <c r="L103" s="90"/>
      <c r="M103" s="90"/>
      <c r="N103" s="90"/>
      <c r="O103" s="90"/>
      <c r="P103" s="90"/>
      <c r="Q103" s="90"/>
      <c r="R103" s="90"/>
      <c r="S103" s="90"/>
      <c r="T103" s="90"/>
      <c r="U103" s="90"/>
      <c r="V103" s="90"/>
      <c r="W103" s="90"/>
      <c r="X103" s="90"/>
      <c r="Y103" s="90"/>
      <c r="Z103" s="90"/>
      <c r="AA103" s="90"/>
      <c r="AB103" s="90"/>
      <c r="AC103" s="90"/>
      <c r="AD103" s="90"/>
      <c r="AE103" s="90"/>
      <c r="AF103" s="90"/>
      <c r="AG103" s="90"/>
      <c r="AH103" s="90"/>
      <c r="AI103" s="90"/>
      <c r="AJ103" s="90"/>
      <c r="AK103" s="90"/>
      <c r="AL103" s="90"/>
      <c r="AM103" s="90"/>
      <c r="AN103" s="90"/>
      <c r="AO103" s="90"/>
      <c r="AP103" s="90"/>
      <c r="AQ103" s="90"/>
      <c r="AR103" s="90"/>
      <c r="AS103" s="85"/>
    </row>
    <row r="104" spans="1:45" ht="15" customHeight="1" x14ac:dyDescent="0.35">
      <c r="A104" s="90"/>
      <c r="B104" s="90"/>
      <c r="C104" s="90"/>
      <c r="D104" s="90"/>
      <c r="E104" s="90"/>
      <c r="F104" s="90"/>
      <c r="G104" s="90"/>
      <c r="H104" s="90"/>
      <c r="I104" s="90"/>
      <c r="J104" s="90"/>
      <c r="K104" s="90"/>
      <c r="L104" s="90"/>
      <c r="M104" s="90"/>
      <c r="N104" s="90"/>
      <c r="O104" s="90"/>
      <c r="P104" s="90"/>
      <c r="Q104" s="90"/>
      <c r="R104" s="90"/>
      <c r="S104" s="90"/>
      <c r="T104" s="90"/>
      <c r="U104" s="90"/>
      <c r="V104" s="90"/>
      <c r="W104" s="90"/>
      <c r="X104" s="90"/>
      <c r="Y104" s="90"/>
      <c r="Z104" s="90"/>
      <c r="AA104" s="90"/>
      <c r="AB104" s="90"/>
      <c r="AC104" s="90"/>
      <c r="AD104" s="90"/>
      <c r="AE104" s="90"/>
      <c r="AF104" s="90"/>
      <c r="AG104" s="90"/>
      <c r="AH104" s="90"/>
      <c r="AI104" s="90"/>
      <c r="AJ104" s="90"/>
      <c r="AK104" s="90"/>
      <c r="AL104" s="90"/>
      <c r="AM104" s="90"/>
      <c r="AN104" s="90"/>
      <c r="AO104" s="90"/>
      <c r="AP104" s="90"/>
      <c r="AQ104" s="90"/>
      <c r="AR104" s="90"/>
      <c r="AS104" s="85"/>
    </row>
    <row r="105" spans="1:45" ht="15" customHeight="1" x14ac:dyDescent="0.35">
      <c r="A105" s="90"/>
      <c r="B105" s="90"/>
      <c r="C105" s="90"/>
      <c r="D105" s="90"/>
      <c r="E105" s="90"/>
      <c r="F105" s="90"/>
      <c r="G105" s="90"/>
      <c r="H105" s="90"/>
      <c r="I105" s="90"/>
      <c r="J105" s="90"/>
      <c r="K105" s="90"/>
      <c r="L105" s="90"/>
      <c r="M105" s="90"/>
      <c r="N105" s="90"/>
      <c r="O105" s="90"/>
      <c r="P105" s="90"/>
      <c r="Q105" s="90"/>
      <c r="R105" s="90"/>
      <c r="S105" s="90"/>
      <c r="T105" s="90"/>
      <c r="U105" s="90"/>
      <c r="V105" s="90"/>
      <c r="W105" s="90"/>
      <c r="X105" s="90"/>
      <c r="Y105" s="90"/>
      <c r="Z105" s="90"/>
      <c r="AA105" s="90"/>
      <c r="AB105" s="90"/>
      <c r="AC105" s="90"/>
      <c r="AD105" s="90"/>
      <c r="AE105" s="90"/>
      <c r="AF105" s="90"/>
      <c r="AG105" s="90"/>
      <c r="AH105" s="90"/>
      <c r="AI105" s="90"/>
      <c r="AJ105" s="90"/>
      <c r="AK105" s="90"/>
      <c r="AL105" s="90"/>
      <c r="AM105" s="90"/>
      <c r="AN105" s="90"/>
      <c r="AO105" s="90"/>
      <c r="AP105" s="90"/>
      <c r="AQ105" s="90"/>
      <c r="AR105" s="90"/>
      <c r="AS105" s="85"/>
    </row>
    <row r="106" spans="1:45" ht="15" customHeight="1" x14ac:dyDescent="0.35">
      <c r="A106" s="90"/>
      <c r="B106" s="90"/>
      <c r="C106" s="90"/>
      <c r="D106" s="90"/>
      <c r="E106" s="90"/>
      <c r="F106" s="90"/>
      <c r="G106" s="90"/>
      <c r="H106" s="90"/>
      <c r="I106" s="90"/>
      <c r="J106" s="90"/>
      <c r="K106" s="90"/>
      <c r="L106" s="90"/>
      <c r="M106" s="90"/>
      <c r="N106" s="90"/>
      <c r="O106" s="90"/>
      <c r="P106" s="90"/>
      <c r="Q106" s="90"/>
      <c r="R106" s="90"/>
      <c r="S106" s="90"/>
      <c r="T106" s="90"/>
      <c r="U106" s="90"/>
      <c r="V106" s="90"/>
      <c r="W106" s="90"/>
      <c r="X106" s="90"/>
      <c r="Y106" s="90"/>
      <c r="Z106" s="90"/>
      <c r="AA106" s="90"/>
      <c r="AB106" s="90"/>
      <c r="AC106" s="90"/>
      <c r="AD106" s="90"/>
      <c r="AE106" s="90"/>
      <c r="AF106" s="90"/>
      <c r="AG106" s="90"/>
      <c r="AH106" s="90"/>
      <c r="AI106" s="90"/>
      <c r="AJ106" s="90"/>
      <c r="AK106" s="90"/>
      <c r="AL106" s="90"/>
      <c r="AM106" s="90"/>
      <c r="AN106" s="90"/>
      <c r="AO106" s="90"/>
      <c r="AP106" s="90"/>
      <c r="AQ106" s="90"/>
      <c r="AR106" s="90"/>
      <c r="AS106" s="85"/>
    </row>
    <row r="107" spans="1:45" ht="15" customHeight="1" x14ac:dyDescent="0.35">
      <c r="A107" s="90"/>
      <c r="B107" s="90"/>
      <c r="C107" s="90"/>
      <c r="D107" s="90"/>
      <c r="E107" s="90"/>
      <c r="F107" s="90"/>
      <c r="G107" s="90"/>
      <c r="H107" s="90"/>
      <c r="I107" s="90"/>
      <c r="J107" s="90"/>
      <c r="K107" s="90"/>
      <c r="L107" s="90"/>
      <c r="M107" s="90"/>
      <c r="N107" s="90"/>
      <c r="O107" s="90"/>
      <c r="P107" s="90"/>
      <c r="Q107" s="90"/>
      <c r="R107" s="90"/>
      <c r="S107" s="90"/>
      <c r="T107" s="90"/>
      <c r="U107" s="90"/>
      <c r="V107" s="90"/>
      <c r="W107" s="90"/>
      <c r="X107" s="90"/>
      <c r="Y107" s="90"/>
      <c r="Z107" s="90"/>
      <c r="AA107" s="90"/>
      <c r="AB107" s="90"/>
      <c r="AC107" s="90"/>
      <c r="AD107" s="90"/>
      <c r="AE107" s="90"/>
      <c r="AF107" s="90"/>
      <c r="AG107" s="90"/>
      <c r="AH107" s="90"/>
      <c r="AI107" s="90"/>
      <c r="AJ107" s="90"/>
      <c r="AK107" s="90"/>
      <c r="AL107" s="90"/>
      <c r="AM107" s="90"/>
      <c r="AN107" s="90"/>
      <c r="AO107" s="90"/>
      <c r="AP107" s="90"/>
      <c r="AQ107" s="90"/>
      <c r="AR107" s="90"/>
      <c r="AS107" s="85"/>
    </row>
    <row r="108" spans="1:45" ht="15" customHeight="1" x14ac:dyDescent="0.35">
      <c r="A108" s="90"/>
      <c r="B108" s="90"/>
      <c r="C108" s="90"/>
      <c r="D108" s="90"/>
      <c r="E108" s="90"/>
      <c r="F108" s="90"/>
      <c r="G108" s="90"/>
      <c r="H108" s="90"/>
      <c r="I108" s="90"/>
      <c r="J108" s="90"/>
      <c r="K108" s="90"/>
      <c r="L108" s="90"/>
      <c r="M108" s="90"/>
      <c r="N108" s="90"/>
      <c r="O108" s="90"/>
      <c r="P108" s="90"/>
      <c r="Q108" s="90"/>
      <c r="R108" s="90"/>
      <c r="S108" s="90"/>
      <c r="T108" s="90"/>
      <c r="U108" s="90"/>
      <c r="V108" s="90"/>
      <c r="W108" s="90"/>
      <c r="X108" s="90"/>
      <c r="Y108" s="90"/>
      <c r="Z108" s="90"/>
      <c r="AA108" s="90"/>
      <c r="AB108" s="90"/>
      <c r="AC108" s="90"/>
      <c r="AD108" s="90"/>
      <c r="AE108" s="90"/>
      <c r="AF108" s="90"/>
      <c r="AG108" s="90"/>
      <c r="AH108" s="90"/>
      <c r="AI108" s="90"/>
      <c r="AJ108" s="90"/>
      <c r="AK108" s="90"/>
      <c r="AL108" s="90"/>
      <c r="AM108" s="90"/>
      <c r="AN108" s="90"/>
      <c r="AO108" s="90"/>
      <c r="AP108" s="90"/>
      <c r="AQ108" s="90"/>
      <c r="AR108" s="90"/>
      <c r="AS108" s="85"/>
    </row>
    <row r="109" spans="1:45" ht="15" customHeight="1" x14ac:dyDescent="0.35">
      <c r="A109" s="90"/>
      <c r="B109" s="90"/>
      <c r="C109" s="90"/>
      <c r="D109" s="90"/>
      <c r="E109" s="90"/>
      <c r="F109" s="90"/>
      <c r="G109" s="90"/>
      <c r="H109" s="90"/>
      <c r="I109" s="90"/>
      <c r="J109" s="90"/>
      <c r="K109" s="90"/>
      <c r="L109" s="90"/>
      <c r="M109" s="90"/>
      <c r="N109" s="90"/>
      <c r="O109" s="90"/>
      <c r="P109" s="90"/>
      <c r="Q109" s="90"/>
      <c r="R109" s="90"/>
      <c r="S109" s="90"/>
      <c r="T109" s="90"/>
      <c r="U109" s="90"/>
      <c r="V109" s="90"/>
      <c r="W109" s="90"/>
      <c r="X109" s="90"/>
      <c r="Y109" s="90"/>
      <c r="Z109" s="90"/>
      <c r="AA109" s="90"/>
      <c r="AB109" s="90"/>
      <c r="AC109" s="90"/>
      <c r="AD109" s="90"/>
      <c r="AE109" s="90"/>
      <c r="AF109" s="90"/>
      <c r="AG109" s="90"/>
      <c r="AH109" s="90"/>
      <c r="AI109" s="90"/>
      <c r="AJ109" s="90"/>
      <c r="AK109" s="90"/>
      <c r="AL109" s="90"/>
      <c r="AM109" s="90"/>
      <c r="AN109" s="90"/>
      <c r="AO109" s="90"/>
      <c r="AP109" s="90"/>
      <c r="AQ109" s="90"/>
      <c r="AR109" s="90"/>
      <c r="AS109" s="85"/>
    </row>
    <row r="110" spans="1:45" ht="15" customHeight="1" x14ac:dyDescent="0.35">
      <c r="A110" s="90"/>
      <c r="B110" s="90"/>
      <c r="C110" s="90"/>
      <c r="D110" s="90"/>
      <c r="E110" s="90"/>
      <c r="F110" s="90"/>
      <c r="G110" s="90"/>
      <c r="H110" s="90"/>
      <c r="I110" s="90"/>
      <c r="J110" s="90"/>
      <c r="K110" s="90"/>
      <c r="L110" s="90"/>
      <c r="M110" s="90"/>
      <c r="N110" s="90"/>
      <c r="O110" s="90"/>
      <c r="P110" s="90"/>
      <c r="Q110" s="90"/>
      <c r="R110" s="90"/>
      <c r="S110" s="90"/>
      <c r="T110" s="90"/>
      <c r="U110" s="90"/>
      <c r="V110" s="90"/>
      <c r="W110" s="90"/>
      <c r="X110" s="90"/>
      <c r="Y110" s="90"/>
      <c r="Z110" s="90"/>
      <c r="AA110" s="90"/>
      <c r="AB110" s="90"/>
      <c r="AC110" s="90"/>
      <c r="AD110" s="90"/>
      <c r="AE110" s="90"/>
      <c r="AF110" s="90"/>
      <c r="AG110" s="90"/>
      <c r="AH110" s="90"/>
      <c r="AI110" s="90"/>
      <c r="AJ110" s="90"/>
      <c r="AK110" s="90"/>
      <c r="AL110" s="90"/>
      <c r="AM110" s="90"/>
      <c r="AN110" s="90"/>
      <c r="AO110" s="90"/>
      <c r="AP110" s="90"/>
      <c r="AQ110" s="90"/>
      <c r="AR110" s="90"/>
      <c r="AS110" s="85"/>
    </row>
    <row r="111" spans="1:45" ht="15.45" x14ac:dyDescent="0.4">
      <c r="A111" s="86" t="str">
        <f>A1</f>
        <v>Gasconade County</v>
      </c>
      <c r="B111" s="86"/>
      <c r="C111" s="86"/>
      <c r="D111" s="86"/>
      <c r="E111" s="86"/>
      <c r="F111" s="86"/>
      <c r="G111" s="86"/>
      <c r="H111" s="86"/>
      <c r="I111" s="86"/>
      <c r="J111" s="86"/>
      <c r="K111" s="86"/>
      <c r="L111" s="86"/>
      <c r="M111" s="86"/>
      <c r="N111" s="86"/>
      <c r="O111" s="86"/>
      <c r="P111" s="86"/>
      <c r="Q111" s="86"/>
      <c r="R111" s="86"/>
      <c r="S111" s="86"/>
      <c r="T111" s="86"/>
      <c r="U111" s="86"/>
      <c r="V111" s="86"/>
      <c r="W111" s="87" t="s">
        <v>13</v>
      </c>
      <c r="X111" s="88"/>
      <c r="Y111" s="88"/>
      <c r="Z111" s="88"/>
      <c r="AA111" s="88"/>
      <c r="AB111" s="88"/>
      <c r="AC111" s="88"/>
      <c r="AD111" s="88"/>
      <c r="AE111" s="88"/>
      <c r="AF111" s="88"/>
      <c r="AG111" s="88"/>
      <c r="AH111" s="88"/>
      <c r="AI111" s="88"/>
      <c r="AJ111" s="89"/>
      <c r="AK111" s="89"/>
      <c r="AL111" s="89"/>
      <c r="AM111" s="89"/>
      <c r="AN111" s="89"/>
      <c r="AO111" s="89"/>
      <c r="AP111" s="89"/>
      <c r="AQ111" s="89"/>
      <c r="AR111" s="89"/>
      <c r="AS111" s="85"/>
    </row>
    <row r="112" spans="1:45" x14ac:dyDescent="0.35">
      <c r="A112" s="84" t="s">
        <v>1099</v>
      </c>
      <c r="B112" s="84"/>
      <c r="C112" s="84"/>
      <c r="D112" s="84"/>
      <c r="E112" s="84"/>
      <c r="F112" s="84"/>
      <c r="G112" s="84"/>
      <c r="H112" s="84"/>
      <c r="I112" s="84"/>
      <c r="J112" s="84"/>
      <c r="K112" s="84"/>
      <c r="L112" s="84"/>
      <c r="M112" s="84"/>
      <c r="N112" s="84"/>
      <c r="O112" s="84"/>
      <c r="P112" s="84"/>
      <c r="Q112" s="84"/>
      <c r="R112" s="84"/>
      <c r="S112" s="84"/>
      <c r="T112" s="84"/>
      <c r="U112" s="84"/>
      <c r="V112" s="84"/>
      <c r="W112" s="84"/>
      <c r="X112" s="84"/>
      <c r="Y112" s="84"/>
      <c r="Z112" s="84"/>
      <c r="AA112" s="84"/>
      <c r="AB112" s="84"/>
      <c r="AC112" s="84"/>
      <c r="AD112" s="84"/>
      <c r="AE112" s="84"/>
      <c r="AF112" s="84"/>
      <c r="AG112" s="84"/>
      <c r="AH112" s="84"/>
      <c r="AI112" s="84"/>
      <c r="AJ112" s="84"/>
      <c r="AK112" s="84"/>
      <c r="AL112" s="84"/>
      <c r="AM112" s="84"/>
      <c r="AN112" s="84"/>
      <c r="AO112" s="84"/>
      <c r="AP112" s="84"/>
      <c r="AQ112" s="84"/>
      <c r="AR112" s="84"/>
      <c r="AS112" s="85"/>
    </row>
    <row r="113" spans="1:45" ht="15" customHeight="1" x14ac:dyDescent="0.35">
      <c r="A113" s="90"/>
      <c r="B113" s="90"/>
      <c r="C113" s="90"/>
      <c r="D113" s="90"/>
      <c r="E113" s="90"/>
      <c r="F113" s="90"/>
      <c r="G113" s="90"/>
      <c r="H113" s="90"/>
      <c r="I113" s="90"/>
      <c r="J113" s="90"/>
      <c r="K113" s="90"/>
      <c r="L113" s="90"/>
      <c r="M113" s="90"/>
      <c r="N113" s="90"/>
      <c r="O113" s="90"/>
      <c r="P113" s="90"/>
      <c r="Q113" s="90"/>
      <c r="R113" s="90"/>
      <c r="S113" s="90"/>
      <c r="T113" s="90"/>
      <c r="U113" s="90"/>
      <c r="V113" s="90"/>
      <c r="W113" s="90"/>
      <c r="X113" s="90"/>
      <c r="Y113" s="90"/>
      <c r="Z113" s="90"/>
      <c r="AA113" s="90"/>
      <c r="AB113" s="90"/>
      <c r="AC113" s="90"/>
      <c r="AD113" s="90"/>
      <c r="AE113" s="90"/>
      <c r="AF113" s="90"/>
      <c r="AG113" s="90"/>
      <c r="AH113" s="90"/>
      <c r="AI113" s="90"/>
      <c r="AJ113" s="90"/>
      <c r="AK113" s="90"/>
      <c r="AL113" s="90"/>
      <c r="AM113" s="90"/>
      <c r="AN113" s="90"/>
      <c r="AO113" s="90"/>
      <c r="AP113" s="90"/>
      <c r="AQ113" s="90"/>
      <c r="AR113" s="90"/>
      <c r="AS113" s="85"/>
    </row>
    <row r="114" spans="1:45" ht="15" customHeight="1" x14ac:dyDescent="0.35">
      <c r="A114" s="90"/>
      <c r="B114" s="90"/>
      <c r="C114" s="90"/>
      <c r="D114" s="90"/>
      <c r="E114" s="90"/>
      <c r="F114" s="90"/>
      <c r="G114" s="90"/>
      <c r="H114" s="90"/>
      <c r="I114" s="90"/>
      <c r="J114" s="90"/>
      <c r="K114" s="90"/>
      <c r="L114" s="90"/>
      <c r="M114" s="90"/>
      <c r="N114" s="90"/>
      <c r="O114" s="90"/>
      <c r="P114" s="90"/>
      <c r="Q114" s="90"/>
      <c r="R114" s="90"/>
      <c r="S114" s="90"/>
      <c r="T114" s="90"/>
      <c r="U114" s="90"/>
      <c r="V114" s="90"/>
      <c r="W114" s="90"/>
      <c r="X114" s="90"/>
      <c r="Y114" s="90"/>
      <c r="Z114" s="90"/>
      <c r="AA114" s="90"/>
      <c r="AB114" s="90"/>
      <c r="AC114" s="90"/>
      <c r="AD114" s="90"/>
      <c r="AE114" s="90"/>
      <c r="AF114" s="90"/>
      <c r="AG114" s="90"/>
      <c r="AH114" s="90"/>
      <c r="AI114" s="90"/>
      <c r="AJ114" s="90"/>
      <c r="AK114" s="90"/>
      <c r="AL114" s="90"/>
      <c r="AM114" s="90"/>
      <c r="AN114" s="90"/>
      <c r="AO114" s="90"/>
      <c r="AP114" s="90"/>
      <c r="AQ114" s="90"/>
      <c r="AR114" s="90"/>
      <c r="AS114" s="85"/>
    </row>
    <row r="115" spans="1:45" ht="15" customHeight="1" x14ac:dyDescent="0.35">
      <c r="A115" s="90"/>
      <c r="B115" s="90"/>
      <c r="C115" s="90"/>
      <c r="D115" s="90"/>
      <c r="E115" s="90"/>
      <c r="F115" s="90"/>
      <c r="G115" s="90"/>
      <c r="H115" s="90"/>
      <c r="I115" s="90"/>
      <c r="J115" s="90"/>
      <c r="K115" s="90"/>
      <c r="L115" s="90"/>
      <c r="M115" s="90"/>
      <c r="N115" s="90"/>
      <c r="O115" s="90"/>
      <c r="P115" s="90"/>
      <c r="Q115" s="90"/>
      <c r="R115" s="90"/>
      <c r="S115" s="90"/>
      <c r="T115" s="90"/>
      <c r="U115" s="90"/>
      <c r="V115" s="90"/>
      <c r="W115" s="90"/>
      <c r="X115" s="90"/>
      <c r="Y115" s="90"/>
      <c r="Z115" s="90"/>
      <c r="AA115" s="90"/>
      <c r="AB115" s="90"/>
      <c r="AC115" s="90"/>
      <c r="AD115" s="90"/>
      <c r="AE115" s="90"/>
      <c r="AF115" s="90"/>
      <c r="AG115" s="90"/>
      <c r="AH115" s="90"/>
      <c r="AI115" s="90"/>
      <c r="AJ115" s="90"/>
      <c r="AK115" s="90"/>
      <c r="AL115" s="90"/>
      <c r="AM115" s="90"/>
      <c r="AN115" s="90"/>
      <c r="AO115" s="90"/>
      <c r="AP115" s="90"/>
      <c r="AQ115" s="90"/>
      <c r="AR115" s="90"/>
      <c r="AS115" s="85"/>
    </row>
    <row r="116" spans="1:45" ht="15" customHeight="1" x14ac:dyDescent="0.35">
      <c r="A116" s="90"/>
      <c r="B116" s="90"/>
      <c r="C116" s="90"/>
      <c r="D116" s="90"/>
      <c r="E116" s="90"/>
      <c r="F116" s="90"/>
      <c r="G116" s="90"/>
      <c r="H116" s="90"/>
      <c r="I116" s="90"/>
      <c r="J116" s="90"/>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I116" s="90"/>
      <c r="AJ116" s="90"/>
      <c r="AK116" s="90"/>
      <c r="AL116" s="90"/>
      <c r="AM116" s="90"/>
      <c r="AN116" s="90"/>
      <c r="AO116" s="90"/>
      <c r="AP116" s="90"/>
      <c r="AQ116" s="90"/>
      <c r="AR116" s="90"/>
      <c r="AS116" s="85"/>
    </row>
    <row r="117" spans="1:45" ht="15" customHeight="1" x14ac:dyDescent="0.35">
      <c r="A117" s="90"/>
      <c r="B117" s="90"/>
      <c r="C117" s="90"/>
      <c r="D117" s="90"/>
      <c r="E117" s="90"/>
      <c r="F117" s="90"/>
      <c r="G117" s="90"/>
      <c r="H117" s="90"/>
      <c r="I117" s="90"/>
      <c r="J117" s="90"/>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I117" s="90"/>
      <c r="AJ117" s="90"/>
      <c r="AK117" s="90"/>
      <c r="AL117" s="90"/>
      <c r="AM117" s="90"/>
      <c r="AN117" s="90"/>
      <c r="AO117" s="90"/>
      <c r="AP117" s="90"/>
      <c r="AQ117" s="90"/>
      <c r="AR117" s="90"/>
      <c r="AS117" s="85"/>
    </row>
    <row r="118" spans="1:45" ht="15" customHeight="1" x14ac:dyDescent="0.35">
      <c r="A118" s="90"/>
      <c r="B118" s="90"/>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I118" s="90"/>
      <c r="AJ118" s="90"/>
      <c r="AK118" s="90"/>
      <c r="AL118" s="90"/>
      <c r="AM118" s="90"/>
      <c r="AN118" s="90"/>
      <c r="AO118" s="90"/>
      <c r="AP118" s="90"/>
      <c r="AQ118" s="90"/>
      <c r="AR118" s="90"/>
      <c r="AS118" s="85"/>
    </row>
    <row r="119" spans="1:45" ht="15" customHeight="1" x14ac:dyDescent="0.35">
      <c r="A119" s="90"/>
      <c r="B119" s="90"/>
      <c r="C119" s="90"/>
      <c r="D119" s="90"/>
      <c r="E119" s="90"/>
      <c r="F119" s="90"/>
      <c r="G119" s="90"/>
      <c r="H119" s="90"/>
      <c r="I119" s="90"/>
      <c r="J119" s="90"/>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I119" s="90"/>
      <c r="AJ119" s="90"/>
      <c r="AK119" s="90"/>
      <c r="AL119" s="90"/>
      <c r="AM119" s="90"/>
      <c r="AN119" s="90"/>
      <c r="AO119" s="90"/>
      <c r="AP119" s="90"/>
      <c r="AQ119" s="90"/>
      <c r="AR119" s="90"/>
      <c r="AS119" s="85"/>
    </row>
    <row r="120" spans="1:45" ht="15" customHeight="1" x14ac:dyDescent="0.35">
      <c r="A120" s="90"/>
      <c r="B120" s="90"/>
      <c r="C120" s="90"/>
      <c r="D120" s="90"/>
      <c r="E120" s="90"/>
      <c r="F120" s="90"/>
      <c r="G120" s="90"/>
      <c r="H120" s="90"/>
      <c r="I120" s="90"/>
      <c r="J120" s="90"/>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I120" s="90"/>
      <c r="AJ120" s="90"/>
      <c r="AK120" s="90"/>
      <c r="AL120" s="90"/>
      <c r="AM120" s="90"/>
      <c r="AN120" s="90"/>
      <c r="AO120" s="90"/>
      <c r="AP120" s="90"/>
      <c r="AQ120" s="90"/>
      <c r="AR120" s="90"/>
      <c r="AS120" s="85"/>
    </row>
    <row r="121" spans="1:45" ht="15" customHeight="1" x14ac:dyDescent="0.35">
      <c r="A121" s="90"/>
      <c r="B121" s="90"/>
      <c r="C121" s="90"/>
      <c r="D121" s="90"/>
      <c r="E121" s="90"/>
      <c r="F121" s="90"/>
      <c r="G121" s="90"/>
      <c r="H121" s="90"/>
      <c r="I121" s="90"/>
      <c r="J121" s="90"/>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I121" s="90"/>
      <c r="AJ121" s="90"/>
      <c r="AK121" s="90"/>
      <c r="AL121" s="90"/>
      <c r="AM121" s="90"/>
      <c r="AN121" s="90"/>
      <c r="AO121" s="90"/>
      <c r="AP121" s="90"/>
      <c r="AQ121" s="90"/>
      <c r="AR121" s="90"/>
      <c r="AS121" s="85"/>
    </row>
    <row r="122" spans="1:45" ht="15" customHeight="1" x14ac:dyDescent="0.35">
      <c r="A122" s="90"/>
      <c r="B122" s="90"/>
      <c r="C122" s="90"/>
      <c r="D122" s="90"/>
      <c r="E122" s="90"/>
      <c r="F122" s="90"/>
      <c r="G122" s="90"/>
      <c r="H122" s="90"/>
      <c r="I122" s="90"/>
      <c r="J122" s="90"/>
      <c r="K122" s="90"/>
      <c r="L122" s="90"/>
      <c r="M122" s="90"/>
      <c r="N122" s="90"/>
      <c r="O122" s="90"/>
      <c r="P122" s="90"/>
      <c r="Q122" s="90"/>
      <c r="R122" s="90"/>
      <c r="S122" s="90"/>
      <c r="T122" s="90"/>
      <c r="U122" s="90"/>
      <c r="V122" s="90"/>
      <c r="W122" s="90"/>
      <c r="X122" s="90"/>
      <c r="Y122" s="90"/>
      <c r="Z122" s="90"/>
      <c r="AA122" s="90"/>
      <c r="AB122" s="90"/>
      <c r="AC122" s="90"/>
      <c r="AD122" s="90"/>
      <c r="AE122" s="90"/>
      <c r="AF122" s="90"/>
      <c r="AG122" s="90"/>
      <c r="AH122" s="90"/>
      <c r="AI122" s="90"/>
      <c r="AJ122" s="90"/>
      <c r="AK122" s="90"/>
      <c r="AL122" s="90"/>
      <c r="AM122" s="90"/>
      <c r="AN122" s="90"/>
      <c r="AO122" s="90"/>
      <c r="AP122" s="90"/>
      <c r="AQ122" s="90"/>
      <c r="AR122" s="90"/>
      <c r="AS122" s="85"/>
    </row>
    <row r="123" spans="1:45" ht="15" customHeight="1" x14ac:dyDescent="0.35">
      <c r="A123" s="90"/>
      <c r="B123" s="90"/>
      <c r="C123" s="90"/>
      <c r="D123" s="90"/>
      <c r="E123" s="90"/>
      <c r="F123" s="90"/>
      <c r="G123" s="90"/>
      <c r="H123" s="90"/>
      <c r="I123" s="90"/>
      <c r="J123" s="90"/>
      <c r="K123" s="90"/>
      <c r="L123" s="90"/>
      <c r="M123" s="90"/>
      <c r="N123" s="90"/>
      <c r="O123" s="90"/>
      <c r="P123" s="90"/>
      <c r="Q123" s="90"/>
      <c r="R123" s="90"/>
      <c r="S123" s="90"/>
      <c r="T123" s="90"/>
      <c r="U123" s="90"/>
      <c r="V123" s="90"/>
      <c r="W123" s="90"/>
      <c r="X123" s="90"/>
      <c r="Y123" s="90"/>
      <c r="Z123" s="90"/>
      <c r="AA123" s="90"/>
      <c r="AB123" s="90"/>
      <c r="AC123" s="90"/>
      <c r="AD123" s="90"/>
      <c r="AE123" s="90"/>
      <c r="AF123" s="90"/>
      <c r="AG123" s="90"/>
      <c r="AH123" s="90"/>
      <c r="AI123" s="90"/>
      <c r="AJ123" s="90"/>
      <c r="AK123" s="90"/>
      <c r="AL123" s="90"/>
      <c r="AM123" s="90"/>
      <c r="AN123" s="90"/>
      <c r="AO123" s="90"/>
      <c r="AP123" s="90"/>
      <c r="AQ123" s="90"/>
      <c r="AR123" s="90"/>
      <c r="AS123" s="85"/>
    </row>
    <row r="124" spans="1:45" ht="15" customHeight="1" x14ac:dyDescent="0.35">
      <c r="A124" s="90"/>
      <c r="B124" s="90"/>
      <c r="C124" s="90"/>
      <c r="D124" s="90"/>
      <c r="E124" s="90"/>
      <c r="F124" s="90"/>
      <c r="G124" s="90"/>
      <c r="H124" s="90"/>
      <c r="I124" s="90"/>
      <c r="J124" s="90"/>
      <c r="K124" s="90"/>
      <c r="L124" s="90"/>
      <c r="M124" s="90"/>
      <c r="N124" s="90"/>
      <c r="O124" s="90"/>
      <c r="P124" s="90"/>
      <c r="Q124" s="90"/>
      <c r="R124" s="90"/>
      <c r="S124" s="90"/>
      <c r="T124" s="90"/>
      <c r="U124" s="90"/>
      <c r="V124" s="90"/>
      <c r="W124" s="90"/>
      <c r="X124" s="90"/>
      <c r="Y124" s="90"/>
      <c r="Z124" s="90"/>
      <c r="AA124" s="90"/>
      <c r="AB124" s="90"/>
      <c r="AC124" s="90"/>
      <c r="AD124" s="90"/>
      <c r="AE124" s="90"/>
      <c r="AF124" s="90"/>
      <c r="AG124" s="90"/>
      <c r="AH124" s="90"/>
      <c r="AI124" s="90"/>
      <c r="AJ124" s="90"/>
      <c r="AK124" s="90"/>
      <c r="AL124" s="90"/>
      <c r="AM124" s="90"/>
      <c r="AN124" s="90"/>
      <c r="AO124" s="90"/>
      <c r="AP124" s="90"/>
      <c r="AQ124" s="90"/>
      <c r="AR124" s="90"/>
      <c r="AS124" s="85"/>
    </row>
    <row r="125" spans="1:45" ht="15" customHeight="1" x14ac:dyDescent="0.35">
      <c r="A125" s="90"/>
      <c r="B125" s="90"/>
      <c r="C125" s="90"/>
      <c r="D125" s="90"/>
      <c r="E125" s="90"/>
      <c r="F125" s="90"/>
      <c r="G125" s="90"/>
      <c r="H125" s="90"/>
      <c r="I125" s="90"/>
      <c r="J125" s="90"/>
      <c r="K125" s="90"/>
      <c r="L125" s="90"/>
      <c r="M125" s="90"/>
      <c r="N125" s="90"/>
      <c r="O125" s="90"/>
      <c r="P125" s="90"/>
      <c r="Q125" s="90"/>
      <c r="R125" s="90"/>
      <c r="S125" s="90"/>
      <c r="T125" s="90"/>
      <c r="U125" s="90"/>
      <c r="V125" s="90"/>
      <c r="W125" s="90"/>
      <c r="X125" s="90"/>
      <c r="Y125" s="90"/>
      <c r="Z125" s="90"/>
      <c r="AA125" s="90"/>
      <c r="AB125" s="90"/>
      <c r="AC125" s="90"/>
      <c r="AD125" s="90"/>
      <c r="AE125" s="90"/>
      <c r="AF125" s="90"/>
      <c r="AG125" s="90"/>
      <c r="AH125" s="90"/>
      <c r="AI125" s="90"/>
      <c r="AJ125" s="90"/>
      <c r="AK125" s="90"/>
      <c r="AL125" s="90"/>
      <c r="AM125" s="90"/>
      <c r="AN125" s="90"/>
      <c r="AO125" s="90"/>
      <c r="AP125" s="90"/>
      <c r="AQ125" s="90"/>
      <c r="AR125" s="90"/>
      <c r="AS125" s="85"/>
    </row>
    <row r="126" spans="1:45" ht="15" customHeight="1" x14ac:dyDescent="0.35">
      <c r="A126" s="90"/>
      <c r="B126" s="90"/>
      <c r="C126" s="90"/>
      <c r="D126" s="90"/>
      <c r="E126" s="90"/>
      <c r="F126" s="90"/>
      <c r="G126" s="90"/>
      <c r="H126" s="90"/>
      <c r="I126" s="90"/>
      <c r="J126" s="90"/>
      <c r="K126" s="90"/>
      <c r="L126" s="90"/>
      <c r="M126" s="90"/>
      <c r="N126" s="90"/>
      <c r="O126" s="90"/>
      <c r="P126" s="90"/>
      <c r="Q126" s="90"/>
      <c r="R126" s="90"/>
      <c r="S126" s="90"/>
      <c r="T126" s="90"/>
      <c r="U126" s="90"/>
      <c r="V126" s="90"/>
      <c r="W126" s="90"/>
      <c r="X126" s="90"/>
      <c r="Y126" s="90"/>
      <c r="Z126" s="90"/>
      <c r="AA126" s="90"/>
      <c r="AB126" s="90"/>
      <c r="AC126" s="90"/>
      <c r="AD126" s="90"/>
      <c r="AE126" s="90"/>
      <c r="AF126" s="90"/>
      <c r="AG126" s="90"/>
      <c r="AH126" s="90"/>
      <c r="AI126" s="90"/>
      <c r="AJ126" s="90"/>
      <c r="AK126" s="90"/>
      <c r="AL126" s="90"/>
      <c r="AM126" s="90"/>
      <c r="AN126" s="90"/>
      <c r="AO126" s="90"/>
      <c r="AP126" s="90"/>
      <c r="AQ126" s="90"/>
      <c r="AR126" s="90"/>
      <c r="AS126" s="85"/>
    </row>
    <row r="127" spans="1:45" ht="15" customHeight="1" x14ac:dyDescent="0.35">
      <c r="A127" s="90"/>
      <c r="B127" s="90"/>
      <c r="C127" s="90"/>
      <c r="D127" s="90"/>
      <c r="E127" s="90"/>
      <c r="F127" s="90"/>
      <c r="G127" s="90"/>
      <c r="H127" s="90"/>
      <c r="I127" s="90"/>
      <c r="J127" s="90"/>
      <c r="K127" s="90"/>
      <c r="L127" s="90"/>
      <c r="M127" s="90"/>
      <c r="N127" s="90"/>
      <c r="O127" s="90"/>
      <c r="P127" s="90"/>
      <c r="Q127" s="90"/>
      <c r="R127" s="90"/>
      <c r="S127" s="90"/>
      <c r="T127" s="90"/>
      <c r="U127" s="90"/>
      <c r="V127" s="90"/>
      <c r="W127" s="90"/>
      <c r="X127" s="90"/>
      <c r="Y127" s="90"/>
      <c r="Z127" s="90"/>
      <c r="AA127" s="90"/>
      <c r="AB127" s="90"/>
      <c r="AC127" s="90"/>
      <c r="AD127" s="90"/>
      <c r="AE127" s="90"/>
      <c r="AF127" s="90"/>
      <c r="AG127" s="90"/>
      <c r="AH127" s="90"/>
      <c r="AI127" s="90"/>
      <c r="AJ127" s="90"/>
      <c r="AK127" s="90"/>
      <c r="AL127" s="90"/>
      <c r="AM127" s="90"/>
      <c r="AN127" s="90"/>
      <c r="AO127" s="90"/>
      <c r="AP127" s="90"/>
      <c r="AQ127" s="90"/>
      <c r="AR127" s="90"/>
      <c r="AS127" s="85"/>
    </row>
    <row r="128" spans="1:45" ht="15" customHeight="1" x14ac:dyDescent="0.35">
      <c r="A128" s="90"/>
      <c r="B128" s="90"/>
      <c r="C128" s="90"/>
      <c r="D128" s="90"/>
      <c r="E128" s="90"/>
      <c r="F128" s="90"/>
      <c r="G128" s="90"/>
      <c r="H128" s="90"/>
      <c r="I128" s="90"/>
      <c r="J128" s="90"/>
      <c r="K128" s="90"/>
      <c r="L128" s="90"/>
      <c r="M128" s="90"/>
      <c r="N128" s="90"/>
      <c r="O128" s="90"/>
      <c r="P128" s="90"/>
      <c r="Q128" s="90"/>
      <c r="R128" s="90"/>
      <c r="S128" s="90"/>
      <c r="T128" s="90"/>
      <c r="U128" s="90"/>
      <c r="V128" s="90"/>
      <c r="W128" s="90"/>
      <c r="X128" s="90"/>
      <c r="Y128" s="90"/>
      <c r="Z128" s="90"/>
      <c r="AA128" s="90"/>
      <c r="AB128" s="90"/>
      <c r="AC128" s="90"/>
      <c r="AD128" s="90"/>
      <c r="AE128" s="90"/>
      <c r="AF128" s="90"/>
      <c r="AG128" s="90"/>
      <c r="AH128" s="90"/>
      <c r="AI128" s="90"/>
      <c r="AJ128" s="90"/>
      <c r="AK128" s="90"/>
      <c r="AL128" s="90"/>
      <c r="AM128" s="90"/>
      <c r="AN128" s="90"/>
      <c r="AO128" s="90"/>
      <c r="AP128" s="90"/>
      <c r="AQ128" s="90"/>
      <c r="AR128" s="90"/>
      <c r="AS128" s="85"/>
    </row>
    <row r="129" spans="1:45" ht="15" customHeight="1" x14ac:dyDescent="0.35">
      <c r="A129" s="90"/>
      <c r="B129" s="90"/>
      <c r="C129" s="90"/>
      <c r="D129" s="90"/>
      <c r="E129" s="90"/>
      <c r="F129" s="90"/>
      <c r="G129" s="90"/>
      <c r="H129" s="90"/>
      <c r="I129" s="90"/>
      <c r="J129" s="90"/>
      <c r="K129" s="90"/>
      <c r="L129" s="90"/>
      <c r="M129" s="90"/>
      <c r="N129" s="90"/>
      <c r="O129" s="90"/>
      <c r="P129" s="90"/>
      <c r="Q129" s="90"/>
      <c r="R129" s="90"/>
      <c r="S129" s="90"/>
      <c r="T129" s="90"/>
      <c r="U129" s="90"/>
      <c r="V129" s="90"/>
      <c r="W129" s="90"/>
      <c r="X129" s="90"/>
      <c r="Y129" s="90"/>
      <c r="Z129" s="90"/>
      <c r="AA129" s="90"/>
      <c r="AB129" s="90"/>
      <c r="AC129" s="90"/>
      <c r="AD129" s="90"/>
      <c r="AE129" s="90"/>
      <c r="AF129" s="90"/>
      <c r="AG129" s="90"/>
      <c r="AH129" s="90"/>
      <c r="AI129" s="90"/>
      <c r="AJ129" s="90"/>
      <c r="AK129" s="90"/>
      <c r="AL129" s="90"/>
      <c r="AM129" s="90"/>
      <c r="AN129" s="90"/>
      <c r="AO129" s="90"/>
      <c r="AP129" s="90"/>
      <c r="AQ129" s="90"/>
      <c r="AR129" s="90"/>
      <c r="AS129" s="85"/>
    </row>
    <row r="130" spans="1:45" ht="15" customHeight="1" x14ac:dyDescent="0.35">
      <c r="A130" s="90"/>
      <c r="B130" s="90"/>
      <c r="C130" s="90"/>
      <c r="D130" s="90"/>
      <c r="E130" s="90"/>
      <c r="F130" s="90"/>
      <c r="G130" s="90"/>
      <c r="H130" s="90"/>
      <c r="I130" s="90"/>
      <c r="J130" s="90"/>
      <c r="K130" s="90"/>
      <c r="L130" s="90"/>
      <c r="M130" s="90"/>
      <c r="N130" s="90"/>
      <c r="O130" s="90"/>
      <c r="P130" s="90"/>
      <c r="Q130" s="90"/>
      <c r="R130" s="90"/>
      <c r="S130" s="90"/>
      <c r="T130" s="90"/>
      <c r="U130" s="90"/>
      <c r="V130" s="90"/>
      <c r="W130" s="90"/>
      <c r="X130" s="90"/>
      <c r="Y130" s="90"/>
      <c r="Z130" s="90"/>
      <c r="AA130" s="90"/>
      <c r="AB130" s="90"/>
      <c r="AC130" s="90"/>
      <c r="AD130" s="90"/>
      <c r="AE130" s="90"/>
      <c r="AF130" s="90"/>
      <c r="AG130" s="90"/>
      <c r="AH130" s="90"/>
      <c r="AI130" s="90"/>
      <c r="AJ130" s="90"/>
      <c r="AK130" s="90"/>
      <c r="AL130" s="90"/>
      <c r="AM130" s="90"/>
      <c r="AN130" s="90"/>
      <c r="AO130" s="90"/>
      <c r="AP130" s="90"/>
      <c r="AQ130" s="90"/>
      <c r="AR130" s="90"/>
      <c r="AS130" s="85"/>
    </row>
    <row r="131" spans="1:45" ht="15" customHeight="1" x14ac:dyDescent="0.35">
      <c r="A131" s="90"/>
      <c r="B131" s="90"/>
      <c r="C131" s="90"/>
      <c r="D131" s="90"/>
      <c r="E131" s="90"/>
      <c r="F131" s="90"/>
      <c r="G131" s="90"/>
      <c r="H131" s="90"/>
      <c r="I131" s="90"/>
      <c r="J131" s="90"/>
      <c r="K131" s="90"/>
      <c r="L131" s="90"/>
      <c r="M131" s="90"/>
      <c r="N131" s="90"/>
      <c r="O131" s="90"/>
      <c r="P131" s="90"/>
      <c r="Q131" s="90"/>
      <c r="R131" s="90"/>
      <c r="S131" s="90"/>
      <c r="T131" s="90"/>
      <c r="U131" s="90"/>
      <c r="V131" s="90"/>
      <c r="W131" s="90"/>
      <c r="X131" s="90"/>
      <c r="Y131" s="90"/>
      <c r="Z131" s="90"/>
      <c r="AA131" s="90"/>
      <c r="AB131" s="90"/>
      <c r="AC131" s="90"/>
      <c r="AD131" s="90"/>
      <c r="AE131" s="90"/>
      <c r="AF131" s="90"/>
      <c r="AG131" s="90"/>
      <c r="AH131" s="90"/>
      <c r="AI131" s="90"/>
      <c r="AJ131" s="90"/>
      <c r="AK131" s="90"/>
      <c r="AL131" s="90"/>
      <c r="AM131" s="90"/>
      <c r="AN131" s="90"/>
      <c r="AO131" s="90"/>
      <c r="AP131" s="90"/>
      <c r="AQ131" s="90"/>
      <c r="AR131" s="90"/>
      <c r="AS131" s="85"/>
    </row>
    <row r="132" spans="1:45" ht="15" customHeight="1" x14ac:dyDescent="0.35">
      <c r="A132" s="90"/>
      <c r="B132" s="90"/>
      <c r="C132" s="90"/>
      <c r="D132" s="90"/>
      <c r="E132" s="90"/>
      <c r="F132" s="90"/>
      <c r="G132" s="90"/>
      <c r="H132" s="90"/>
      <c r="I132" s="90"/>
      <c r="J132" s="90"/>
      <c r="K132" s="90"/>
      <c r="L132" s="90"/>
      <c r="M132" s="90"/>
      <c r="N132" s="90"/>
      <c r="O132" s="90"/>
      <c r="P132" s="90"/>
      <c r="Q132" s="90"/>
      <c r="R132" s="90"/>
      <c r="S132" s="90"/>
      <c r="T132" s="90"/>
      <c r="U132" s="90"/>
      <c r="V132" s="90"/>
      <c r="W132" s="90"/>
      <c r="X132" s="90"/>
      <c r="Y132" s="90"/>
      <c r="Z132" s="90"/>
      <c r="AA132" s="90"/>
      <c r="AB132" s="90"/>
      <c r="AC132" s="90"/>
      <c r="AD132" s="90"/>
      <c r="AE132" s="90"/>
      <c r="AF132" s="90"/>
      <c r="AG132" s="90"/>
      <c r="AH132" s="90"/>
      <c r="AI132" s="90"/>
      <c r="AJ132" s="90"/>
      <c r="AK132" s="90"/>
      <c r="AL132" s="90"/>
      <c r="AM132" s="90"/>
      <c r="AN132" s="90"/>
      <c r="AO132" s="90"/>
      <c r="AP132" s="90"/>
      <c r="AQ132" s="90"/>
      <c r="AR132" s="90"/>
      <c r="AS132" s="85"/>
    </row>
    <row r="133" spans="1:45" ht="15" customHeight="1" x14ac:dyDescent="0.35">
      <c r="A133" s="90"/>
      <c r="B133" s="90"/>
      <c r="C133" s="90"/>
      <c r="D133" s="90"/>
      <c r="E133" s="90"/>
      <c r="F133" s="90"/>
      <c r="G133" s="90"/>
      <c r="H133" s="90"/>
      <c r="I133" s="90"/>
      <c r="J133" s="90"/>
      <c r="K133" s="90"/>
      <c r="L133" s="90"/>
      <c r="M133" s="90"/>
      <c r="N133" s="90"/>
      <c r="O133" s="90"/>
      <c r="P133" s="90"/>
      <c r="Q133" s="90"/>
      <c r="R133" s="90"/>
      <c r="S133" s="90"/>
      <c r="T133" s="90"/>
      <c r="U133" s="90"/>
      <c r="V133" s="90"/>
      <c r="W133" s="90"/>
      <c r="X133" s="90"/>
      <c r="Y133" s="90"/>
      <c r="Z133" s="90"/>
      <c r="AA133" s="90"/>
      <c r="AB133" s="90"/>
      <c r="AC133" s="90"/>
      <c r="AD133" s="90"/>
      <c r="AE133" s="90"/>
      <c r="AF133" s="90"/>
      <c r="AG133" s="90"/>
      <c r="AH133" s="90"/>
      <c r="AI133" s="90"/>
      <c r="AJ133" s="90"/>
      <c r="AK133" s="90"/>
      <c r="AL133" s="90"/>
      <c r="AM133" s="90"/>
      <c r="AN133" s="90"/>
      <c r="AO133" s="90"/>
      <c r="AP133" s="90"/>
      <c r="AQ133" s="90"/>
      <c r="AR133" s="90"/>
      <c r="AS133" s="85"/>
    </row>
    <row r="134" spans="1:45" ht="15" customHeight="1" x14ac:dyDescent="0.35">
      <c r="A134" s="90"/>
      <c r="B134" s="90"/>
      <c r="C134" s="90"/>
      <c r="D134" s="90"/>
      <c r="E134" s="90"/>
      <c r="F134" s="90"/>
      <c r="G134" s="90"/>
      <c r="H134" s="90"/>
      <c r="I134" s="90"/>
      <c r="J134" s="90"/>
      <c r="K134" s="90"/>
      <c r="L134" s="90"/>
      <c r="M134" s="90"/>
      <c r="N134" s="90"/>
      <c r="O134" s="90"/>
      <c r="P134" s="90"/>
      <c r="Q134" s="90"/>
      <c r="R134" s="90"/>
      <c r="S134" s="90"/>
      <c r="T134" s="90"/>
      <c r="U134" s="90"/>
      <c r="V134" s="90"/>
      <c r="W134" s="90"/>
      <c r="X134" s="90"/>
      <c r="Y134" s="90"/>
      <c r="Z134" s="90"/>
      <c r="AA134" s="90"/>
      <c r="AB134" s="90"/>
      <c r="AC134" s="90"/>
      <c r="AD134" s="90"/>
      <c r="AE134" s="90"/>
      <c r="AF134" s="90"/>
      <c r="AG134" s="90"/>
      <c r="AH134" s="90"/>
      <c r="AI134" s="90"/>
      <c r="AJ134" s="90"/>
      <c r="AK134" s="90"/>
      <c r="AL134" s="90"/>
      <c r="AM134" s="90"/>
      <c r="AN134" s="90"/>
      <c r="AO134" s="90"/>
      <c r="AP134" s="90"/>
      <c r="AQ134" s="90"/>
      <c r="AR134" s="90"/>
      <c r="AS134" s="85"/>
    </row>
    <row r="135" spans="1:45" ht="15" customHeight="1" x14ac:dyDescent="0.35">
      <c r="A135" s="90"/>
      <c r="B135" s="90"/>
      <c r="C135" s="90"/>
      <c r="D135" s="90"/>
      <c r="E135" s="90"/>
      <c r="F135" s="90"/>
      <c r="G135" s="90"/>
      <c r="H135" s="90"/>
      <c r="I135" s="90"/>
      <c r="J135" s="90"/>
      <c r="K135" s="90"/>
      <c r="L135" s="90"/>
      <c r="M135" s="90"/>
      <c r="N135" s="90"/>
      <c r="O135" s="90"/>
      <c r="P135" s="90"/>
      <c r="Q135" s="90"/>
      <c r="R135" s="90"/>
      <c r="S135" s="90"/>
      <c r="T135" s="90"/>
      <c r="U135" s="90"/>
      <c r="V135" s="90"/>
      <c r="W135" s="90"/>
      <c r="X135" s="90"/>
      <c r="Y135" s="90"/>
      <c r="Z135" s="90"/>
      <c r="AA135" s="90"/>
      <c r="AB135" s="90"/>
      <c r="AC135" s="90"/>
      <c r="AD135" s="90"/>
      <c r="AE135" s="90"/>
      <c r="AF135" s="90"/>
      <c r="AG135" s="90"/>
      <c r="AH135" s="90"/>
      <c r="AI135" s="90"/>
      <c r="AJ135" s="90"/>
      <c r="AK135" s="90"/>
      <c r="AL135" s="90"/>
      <c r="AM135" s="90"/>
      <c r="AN135" s="90"/>
      <c r="AO135" s="90"/>
      <c r="AP135" s="90"/>
      <c r="AQ135" s="90"/>
      <c r="AR135" s="90"/>
      <c r="AS135" s="85"/>
    </row>
    <row r="136" spans="1:45" ht="15" customHeight="1" x14ac:dyDescent="0.35">
      <c r="A136" s="90"/>
      <c r="B136" s="90"/>
      <c r="C136" s="90"/>
      <c r="D136" s="90"/>
      <c r="E136" s="90"/>
      <c r="F136" s="90"/>
      <c r="G136" s="90"/>
      <c r="H136" s="90"/>
      <c r="I136" s="90"/>
      <c r="J136" s="90"/>
      <c r="K136" s="90"/>
      <c r="L136" s="90"/>
      <c r="M136" s="90"/>
      <c r="N136" s="90"/>
      <c r="O136" s="90"/>
      <c r="P136" s="90"/>
      <c r="Q136" s="90"/>
      <c r="R136" s="90"/>
      <c r="S136" s="90"/>
      <c r="T136" s="90"/>
      <c r="U136" s="90"/>
      <c r="V136" s="90"/>
      <c r="W136" s="90"/>
      <c r="X136" s="90"/>
      <c r="Y136" s="90"/>
      <c r="Z136" s="90"/>
      <c r="AA136" s="90"/>
      <c r="AB136" s="90"/>
      <c r="AC136" s="90"/>
      <c r="AD136" s="90"/>
      <c r="AE136" s="90"/>
      <c r="AF136" s="90"/>
      <c r="AG136" s="90"/>
      <c r="AH136" s="90"/>
      <c r="AI136" s="90"/>
      <c r="AJ136" s="90"/>
      <c r="AK136" s="90"/>
      <c r="AL136" s="90"/>
      <c r="AM136" s="90"/>
      <c r="AN136" s="90"/>
      <c r="AO136" s="90"/>
      <c r="AP136" s="90"/>
      <c r="AQ136" s="90"/>
      <c r="AR136" s="90"/>
      <c r="AS136" s="85"/>
    </row>
    <row r="137" spans="1:45" ht="15" customHeight="1" x14ac:dyDescent="0.35">
      <c r="A137" s="90"/>
      <c r="B137" s="90"/>
      <c r="C137" s="90"/>
      <c r="D137" s="90"/>
      <c r="E137" s="90"/>
      <c r="F137" s="90"/>
      <c r="G137" s="90"/>
      <c r="H137" s="90"/>
      <c r="I137" s="90"/>
      <c r="J137" s="90"/>
      <c r="K137" s="90"/>
      <c r="L137" s="90"/>
      <c r="M137" s="90"/>
      <c r="N137" s="90"/>
      <c r="O137" s="90"/>
      <c r="P137" s="90"/>
      <c r="Q137" s="90"/>
      <c r="R137" s="90"/>
      <c r="S137" s="90"/>
      <c r="T137" s="90"/>
      <c r="U137" s="90"/>
      <c r="V137" s="90"/>
      <c r="W137" s="90"/>
      <c r="X137" s="90"/>
      <c r="Y137" s="90"/>
      <c r="Z137" s="90"/>
      <c r="AA137" s="90"/>
      <c r="AB137" s="90"/>
      <c r="AC137" s="90"/>
      <c r="AD137" s="90"/>
      <c r="AE137" s="90"/>
      <c r="AF137" s="90"/>
      <c r="AG137" s="90"/>
      <c r="AH137" s="90"/>
      <c r="AI137" s="90"/>
      <c r="AJ137" s="90"/>
      <c r="AK137" s="90"/>
      <c r="AL137" s="90"/>
      <c r="AM137" s="90"/>
      <c r="AN137" s="90"/>
      <c r="AO137" s="90"/>
      <c r="AP137" s="90"/>
      <c r="AQ137" s="90"/>
      <c r="AR137" s="90"/>
      <c r="AS137" s="85"/>
    </row>
    <row r="138" spans="1:45" ht="15" customHeight="1" x14ac:dyDescent="0.35">
      <c r="A138" s="90"/>
      <c r="B138" s="90"/>
      <c r="C138" s="90"/>
      <c r="D138" s="90"/>
      <c r="E138" s="90"/>
      <c r="F138" s="90"/>
      <c r="G138" s="90"/>
      <c r="H138" s="90"/>
      <c r="I138" s="90"/>
      <c r="J138" s="90"/>
      <c r="K138" s="90"/>
      <c r="L138" s="90"/>
      <c r="M138" s="90"/>
      <c r="N138" s="90"/>
      <c r="O138" s="90"/>
      <c r="P138" s="90"/>
      <c r="Q138" s="90"/>
      <c r="R138" s="90"/>
      <c r="S138" s="90"/>
      <c r="T138" s="90"/>
      <c r="U138" s="90"/>
      <c r="V138" s="90"/>
      <c r="W138" s="90"/>
      <c r="X138" s="90"/>
      <c r="Y138" s="90"/>
      <c r="Z138" s="90"/>
      <c r="AA138" s="90"/>
      <c r="AB138" s="90"/>
      <c r="AC138" s="90"/>
      <c r="AD138" s="90"/>
      <c r="AE138" s="90"/>
      <c r="AF138" s="90"/>
      <c r="AG138" s="90"/>
      <c r="AH138" s="90"/>
      <c r="AI138" s="90"/>
      <c r="AJ138" s="90"/>
      <c r="AK138" s="90"/>
      <c r="AL138" s="90"/>
      <c r="AM138" s="90"/>
      <c r="AN138" s="90"/>
      <c r="AO138" s="90"/>
      <c r="AP138" s="90"/>
      <c r="AQ138" s="90"/>
      <c r="AR138" s="90"/>
      <c r="AS138" s="85"/>
    </row>
    <row r="139" spans="1:45" ht="15" customHeight="1" x14ac:dyDescent="0.35">
      <c r="A139" s="90"/>
      <c r="B139" s="90"/>
      <c r="C139" s="90"/>
      <c r="D139" s="90"/>
      <c r="E139" s="90"/>
      <c r="F139" s="90"/>
      <c r="G139" s="90"/>
      <c r="H139" s="90"/>
      <c r="I139" s="90"/>
      <c r="J139" s="90"/>
      <c r="K139" s="90"/>
      <c r="L139" s="90"/>
      <c r="M139" s="90"/>
      <c r="N139" s="90"/>
      <c r="O139" s="90"/>
      <c r="P139" s="90"/>
      <c r="Q139" s="90"/>
      <c r="R139" s="90"/>
      <c r="S139" s="90"/>
      <c r="T139" s="90"/>
      <c r="U139" s="90"/>
      <c r="V139" s="90"/>
      <c r="W139" s="90"/>
      <c r="X139" s="90"/>
      <c r="Y139" s="90"/>
      <c r="Z139" s="90"/>
      <c r="AA139" s="90"/>
      <c r="AB139" s="90"/>
      <c r="AC139" s="90"/>
      <c r="AD139" s="90"/>
      <c r="AE139" s="90"/>
      <c r="AF139" s="90"/>
      <c r="AG139" s="90"/>
      <c r="AH139" s="90"/>
      <c r="AI139" s="90"/>
      <c r="AJ139" s="90"/>
      <c r="AK139" s="90"/>
      <c r="AL139" s="90"/>
      <c r="AM139" s="90"/>
      <c r="AN139" s="90"/>
      <c r="AO139" s="90"/>
      <c r="AP139" s="90"/>
      <c r="AQ139" s="90"/>
      <c r="AR139" s="90"/>
      <c r="AS139" s="85"/>
    </row>
    <row r="140" spans="1:45" ht="15" customHeight="1" x14ac:dyDescent="0.35">
      <c r="A140" s="90"/>
      <c r="B140" s="90"/>
      <c r="C140" s="90"/>
      <c r="D140" s="90"/>
      <c r="E140" s="90"/>
      <c r="F140" s="90"/>
      <c r="G140" s="90"/>
      <c r="H140" s="90"/>
      <c r="I140" s="90"/>
      <c r="J140" s="90"/>
      <c r="K140" s="90"/>
      <c r="L140" s="90"/>
      <c r="M140" s="90"/>
      <c r="N140" s="90"/>
      <c r="O140" s="90"/>
      <c r="P140" s="90"/>
      <c r="Q140" s="90"/>
      <c r="R140" s="90"/>
      <c r="S140" s="90"/>
      <c r="T140" s="90"/>
      <c r="U140" s="90"/>
      <c r="V140" s="90"/>
      <c r="W140" s="90"/>
      <c r="X140" s="90"/>
      <c r="Y140" s="90"/>
      <c r="Z140" s="90"/>
      <c r="AA140" s="90"/>
      <c r="AB140" s="90"/>
      <c r="AC140" s="90"/>
      <c r="AD140" s="90"/>
      <c r="AE140" s="90"/>
      <c r="AF140" s="90"/>
      <c r="AG140" s="90"/>
      <c r="AH140" s="90"/>
      <c r="AI140" s="90"/>
      <c r="AJ140" s="90"/>
      <c r="AK140" s="90"/>
      <c r="AL140" s="90"/>
      <c r="AM140" s="90"/>
      <c r="AN140" s="90"/>
      <c r="AO140" s="90"/>
      <c r="AP140" s="90"/>
      <c r="AQ140" s="90"/>
      <c r="AR140" s="90"/>
      <c r="AS140" s="85"/>
    </row>
    <row r="141" spans="1:45" ht="15" customHeight="1" x14ac:dyDescent="0.35">
      <c r="A141" s="90"/>
      <c r="B141" s="90"/>
      <c r="C141" s="90"/>
      <c r="D141" s="90"/>
      <c r="E141" s="90"/>
      <c r="F141" s="90"/>
      <c r="G141" s="90"/>
      <c r="H141" s="90"/>
      <c r="I141" s="90"/>
      <c r="J141" s="90"/>
      <c r="K141" s="90"/>
      <c r="L141" s="90"/>
      <c r="M141" s="90"/>
      <c r="N141" s="90"/>
      <c r="O141" s="90"/>
      <c r="P141" s="90"/>
      <c r="Q141" s="90"/>
      <c r="R141" s="90"/>
      <c r="S141" s="90"/>
      <c r="T141" s="90"/>
      <c r="U141" s="90"/>
      <c r="V141" s="90"/>
      <c r="W141" s="90"/>
      <c r="X141" s="90"/>
      <c r="Y141" s="90"/>
      <c r="Z141" s="90"/>
      <c r="AA141" s="90"/>
      <c r="AB141" s="90"/>
      <c r="AC141" s="90"/>
      <c r="AD141" s="90"/>
      <c r="AE141" s="90"/>
      <c r="AF141" s="90"/>
      <c r="AG141" s="90"/>
      <c r="AH141" s="90"/>
      <c r="AI141" s="90"/>
      <c r="AJ141" s="90"/>
      <c r="AK141" s="90"/>
      <c r="AL141" s="90"/>
      <c r="AM141" s="90"/>
      <c r="AN141" s="90"/>
      <c r="AO141" s="90"/>
      <c r="AP141" s="90"/>
      <c r="AQ141" s="90"/>
      <c r="AR141" s="90"/>
      <c r="AS141" s="85"/>
    </row>
    <row r="142" spans="1:45" ht="15" customHeight="1" x14ac:dyDescent="0.35">
      <c r="A142" s="90"/>
      <c r="B142" s="90"/>
      <c r="C142" s="90"/>
      <c r="D142" s="90"/>
      <c r="E142" s="90"/>
      <c r="F142" s="90"/>
      <c r="G142" s="90"/>
      <c r="H142" s="90"/>
      <c r="I142" s="90"/>
      <c r="J142" s="90"/>
      <c r="K142" s="90"/>
      <c r="L142" s="90"/>
      <c r="M142" s="90"/>
      <c r="N142" s="90"/>
      <c r="O142" s="90"/>
      <c r="P142" s="90"/>
      <c r="Q142" s="90"/>
      <c r="R142" s="90"/>
      <c r="S142" s="90"/>
      <c r="T142" s="90"/>
      <c r="U142" s="90"/>
      <c r="V142" s="90"/>
      <c r="W142" s="90"/>
      <c r="X142" s="90"/>
      <c r="Y142" s="90"/>
      <c r="Z142" s="90"/>
      <c r="AA142" s="90"/>
      <c r="AB142" s="90"/>
      <c r="AC142" s="90"/>
      <c r="AD142" s="90"/>
      <c r="AE142" s="90"/>
      <c r="AF142" s="90"/>
      <c r="AG142" s="90"/>
      <c r="AH142" s="90"/>
      <c r="AI142" s="90"/>
      <c r="AJ142" s="90"/>
      <c r="AK142" s="90"/>
      <c r="AL142" s="90"/>
      <c r="AM142" s="90"/>
      <c r="AN142" s="90"/>
      <c r="AO142" s="90"/>
      <c r="AP142" s="90"/>
      <c r="AQ142" s="90"/>
      <c r="AR142" s="90"/>
      <c r="AS142" s="85"/>
    </row>
    <row r="143" spans="1:45" ht="15" customHeight="1" x14ac:dyDescent="0.35">
      <c r="A143" s="90"/>
      <c r="B143" s="90"/>
      <c r="C143" s="90"/>
      <c r="D143" s="90"/>
      <c r="E143" s="90"/>
      <c r="F143" s="90"/>
      <c r="G143" s="90"/>
      <c r="H143" s="90"/>
      <c r="I143" s="90"/>
      <c r="J143" s="90"/>
      <c r="K143" s="90"/>
      <c r="L143" s="90"/>
      <c r="M143" s="90"/>
      <c r="N143" s="90"/>
      <c r="O143" s="90"/>
      <c r="P143" s="90"/>
      <c r="Q143" s="90"/>
      <c r="R143" s="90"/>
      <c r="S143" s="90"/>
      <c r="T143" s="90"/>
      <c r="U143" s="90"/>
      <c r="V143" s="90"/>
      <c r="W143" s="90"/>
      <c r="X143" s="90"/>
      <c r="Y143" s="90"/>
      <c r="Z143" s="90"/>
      <c r="AA143" s="90"/>
      <c r="AB143" s="90"/>
      <c r="AC143" s="90"/>
      <c r="AD143" s="90"/>
      <c r="AE143" s="90"/>
      <c r="AF143" s="90"/>
      <c r="AG143" s="90"/>
      <c r="AH143" s="90"/>
      <c r="AI143" s="90"/>
      <c r="AJ143" s="90"/>
      <c r="AK143" s="90"/>
      <c r="AL143" s="90"/>
      <c r="AM143" s="90"/>
      <c r="AN143" s="90"/>
      <c r="AO143" s="90"/>
      <c r="AP143" s="90"/>
      <c r="AQ143" s="90"/>
      <c r="AR143" s="90"/>
      <c r="AS143" s="85"/>
    </row>
    <row r="144" spans="1:45" ht="15" customHeight="1" x14ac:dyDescent="0.35">
      <c r="A144" s="90"/>
      <c r="B144" s="90"/>
      <c r="C144" s="90"/>
      <c r="D144" s="90"/>
      <c r="E144" s="90"/>
      <c r="F144" s="90"/>
      <c r="G144" s="90"/>
      <c r="H144" s="90"/>
      <c r="I144" s="90"/>
      <c r="J144" s="90"/>
      <c r="K144" s="90"/>
      <c r="L144" s="90"/>
      <c r="M144" s="90"/>
      <c r="N144" s="90"/>
      <c r="O144" s="90"/>
      <c r="P144" s="90"/>
      <c r="Q144" s="90"/>
      <c r="R144" s="90"/>
      <c r="S144" s="90"/>
      <c r="T144" s="90"/>
      <c r="U144" s="90"/>
      <c r="V144" s="90"/>
      <c r="W144" s="90"/>
      <c r="X144" s="90"/>
      <c r="Y144" s="90"/>
      <c r="Z144" s="90"/>
      <c r="AA144" s="90"/>
      <c r="AB144" s="90"/>
      <c r="AC144" s="90"/>
      <c r="AD144" s="90"/>
      <c r="AE144" s="90"/>
      <c r="AF144" s="90"/>
      <c r="AG144" s="90"/>
      <c r="AH144" s="90"/>
      <c r="AI144" s="90"/>
      <c r="AJ144" s="90"/>
      <c r="AK144" s="90"/>
      <c r="AL144" s="90"/>
      <c r="AM144" s="90"/>
      <c r="AN144" s="90"/>
      <c r="AO144" s="90"/>
      <c r="AP144" s="90"/>
      <c r="AQ144" s="90"/>
      <c r="AR144" s="90"/>
      <c r="AS144" s="85"/>
    </row>
    <row r="145" spans="1:45" ht="15" customHeight="1" x14ac:dyDescent="0.35">
      <c r="A145" s="90"/>
      <c r="B145" s="90"/>
      <c r="C145" s="90"/>
      <c r="D145" s="90"/>
      <c r="E145" s="90"/>
      <c r="F145" s="90"/>
      <c r="G145" s="90"/>
      <c r="H145" s="90"/>
      <c r="I145" s="90"/>
      <c r="J145" s="90"/>
      <c r="K145" s="90"/>
      <c r="L145" s="90"/>
      <c r="M145" s="90"/>
      <c r="N145" s="90"/>
      <c r="O145" s="90"/>
      <c r="P145" s="90"/>
      <c r="Q145" s="90"/>
      <c r="R145" s="90"/>
      <c r="S145" s="90"/>
      <c r="T145" s="90"/>
      <c r="U145" s="90"/>
      <c r="V145" s="90"/>
      <c r="W145" s="90"/>
      <c r="X145" s="90"/>
      <c r="Y145" s="90"/>
      <c r="Z145" s="90"/>
      <c r="AA145" s="90"/>
      <c r="AB145" s="90"/>
      <c r="AC145" s="90"/>
      <c r="AD145" s="90"/>
      <c r="AE145" s="90"/>
      <c r="AF145" s="90"/>
      <c r="AG145" s="90"/>
      <c r="AH145" s="90"/>
      <c r="AI145" s="90"/>
      <c r="AJ145" s="90"/>
      <c r="AK145" s="90"/>
      <c r="AL145" s="90"/>
      <c r="AM145" s="90"/>
      <c r="AN145" s="90"/>
      <c r="AO145" s="90"/>
      <c r="AP145" s="90"/>
      <c r="AQ145" s="90"/>
      <c r="AR145" s="90"/>
      <c r="AS145" s="85"/>
    </row>
    <row r="146" spans="1:45" ht="15" customHeight="1" x14ac:dyDescent="0.35">
      <c r="A146" s="90"/>
      <c r="B146" s="90"/>
      <c r="C146" s="90"/>
      <c r="D146" s="90"/>
      <c r="E146" s="90"/>
      <c r="F146" s="90"/>
      <c r="G146" s="90"/>
      <c r="H146" s="90"/>
      <c r="I146" s="90"/>
      <c r="J146" s="90"/>
      <c r="K146" s="90"/>
      <c r="L146" s="90"/>
      <c r="M146" s="90"/>
      <c r="N146" s="90"/>
      <c r="O146" s="90"/>
      <c r="P146" s="90"/>
      <c r="Q146" s="90"/>
      <c r="R146" s="90"/>
      <c r="S146" s="90"/>
      <c r="T146" s="90"/>
      <c r="U146" s="90"/>
      <c r="V146" s="90"/>
      <c r="W146" s="90"/>
      <c r="X146" s="90"/>
      <c r="Y146" s="90"/>
      <c r="Z146" s="90"/>
      <c r="AA146" s="90"/>
      <c r="AB146" s="90"/>
      <c r="AC146" s="90"/>
      <c r="AD146" s="90"/>
      <c r="AE146" s="90"/>
      <c r="AF146" s="90"/>
      <c r="AG146" s="90"/>
      <c r="AH146" s="90"/>
      <c r="AI146" s="90"/>
      <c r="AJ146" s="90"/>
      <c r="AK146" s="90"/>
      <c r="AL146" s="90"/>
      <c r="AM146" s="90"/>
      <c r="AN146" s="90"/>
      <c r="AO146" s="90"/>
      <c r="AP146" s="90"/>
      <c r="AQ146" s="90"/>
      <c r="AR146" s="90"/>
      <c r="AS146" s="85"/>
    </row>
    <row r="147" spans="1:45" ht="15" customHeight="1" x14ac:dyDescent="0.35">
      <c r="A147" s="90"/>
      <c r="B147" s="90"/>
      <c r="C147" s="90"/>
      <c r="D147" s="90"/>
      <c r="E147" s="90"/>
      <c r="F147" s="90"/>
      <c r="G147" s="90"/>
      <c r="H147" s="90"/>
      <c r="I147" s="90"/>
      <c r="J147" s="90"/>
      <c r="K147" s="90"/>
      <c r="L147" s="90"/>
      <c r="M147" s="90"/>
      <c r="N147" s="90"/>
      <c r="O147" s="90"/>
      <c r="P147" s="90"/>
      <c r="Q147" s="90"/>
      <c r="R147" s="90"/>
      <c r="S147" s="90"/>
      <c r="T147" s="90"/>
      <c r="U147" s="90"/>
      <c r="V147" s="90"/>
      <c r="W147" s="90"/>
      <c r="X147" s="90"/>
      <c r="Y147" s="90"/>
      <c r="Z147" s="90"/>
      <c r="AA147" s="90"/>
      <c r="AB147" s="90"/>
      <c r="AC147" s="90"/>
      <c r="AD147" s="90"/>
      <c r="AE147" s="90"/>
      <c r="AF147" s="90"/>
      <c r="AG147" s="90"/>
      <c r="AH147" s="90"/>
      <c r="AI147" s="90"/>
      <c r="AJ147" s="90"/>
      <c r="AK147" s="90"/>
      <c r="AL147" s="90"/>
      <c r="AM147" s="90"/>
      <c r="AN147" s="90"/>
      <c r="AO147" s="90"/>
      <c r="AP147" s="90"/>
      <c r="AQ147" s="90"/>
      <c r="AR147" s="90"/>
      <c r="AS147" s="85"/>
    </row>
    <row r="148" spans="1:45" ht="15" customHeight="1" x14ac:dyDescent="0.35">
      <c r="A148" s="90"/>
      <c r="B148" s="90"/>
      <c r="C148" s="90"/>
      <c r="D148" s="90"/>
      <c r="E148" s="90"/>
      <c r="F148" s="90"/>
      <c r="G148" s="90"/>
      <c r="H148" s="90"/>
      <c r="I148" s="90"/>
      <c r="J148" s="90"/>
      <c r="K148" s="90"/>
      <c r="L148" s="90"/>
      <c r="M148" s="90"/>
      <c r="N148" s="90"/>
      <c r="O148" s="90"/>
      <c r="P148" s="90"/>
      <c r="Q148" s="90"/>
      <c r="R148" s="90"/>
      <c r="S148" s="90"/>
      <c r="T148" s="90"/>
      <c r="U148" s="90"/>
      <c r="V148" s="90"/>
      <c r="W148" s="90"/>
      <c r="X148" s="90"/>
      <c r="Y148" s="90"/>
      <c r="Z148" s="90"/>
      <c r="AA148" s="90"/>
      <c r="AB148" s="90"/>
      <c r="AC148" s="90"/>
      <c r="AD148" s="90"/>
      <c r="AE148" s="90"/>
      <c r="AF148" s="90"/>
      <c r="AG148" s="90"/>
      <c r="AH148" s="90"/>
      <c r="AI148" s="90"/>
      <c r="AJ148" s="90"/>
      <c r="AK148" s="90"/>
      <c r="AL148" s="90"/>
      <c r="AM148" s="90"/>
      <c r="AN148" s="90"/>
      <c r="AO148" s="90"/>
      <c r="AP148" s="90"/>
      <c r="AQ148" s="90"/>
      <c r="AR148" s="90"/>
      <c r="AS148" s="85"/>
    </row>
    <row r="149" spans="1:45" ht="15" customHeight="1" x14ac:dyDescent="0.35">
      <c r="A149" s="90"/>
      <c r="B149" s="90"/>
      <c r="C149" s="90"/>
      <c r="D149" s="90"/>
      <c r="E149" s="90"/>
      <c r="F149" s="90"/>
      <c r="G149" s="90"/>
      <c r="H149" s="90"/>
      <c r="I149" s="90"/>
      <c r="J149" s="90"/>
      <c r="K149" s="90"/>
      <c r="L149" s="90"/>
      <c r="M149" s="90"/>
      <c r="N149" s="90"/>
      <c r="O149" s="90"/>
      <c r="P149" s="90"/>
      <c r="Q149" s="90"/>
      <c r="R149" s="90"/>
      <c r="S149" s="90"/>
      <c r="T149" s="90"/>
      <c r="U149" s="90"/>
      <c r="V149" s="90"/>
      <c r="W149" s="90"/>
      <c r="X149" s="90"/>
      <c r="Y149" s="90"/>
      <c r="Z149" s="90"/>
      <c r="AA149" s="90"/>
      <c r="AB149" s="90"/>
      <c r="AC149" s="90"/>
      <c r="AD149" s="90"/>
      <c r="AE149" s="90"/>
      <c r="AF149" s="90"/>
      <c r="AG149" s="90"/>
      <c r="AH149" s="90"/>
      <c r="AI149" s="90"/>
      <c r="AJ149" s="90"/>
      <c r="AK149" s="90"/>
      <c r="AL149" s="90"/>
      <c r="AM149" s="90"/>
      <c r="AN149" s="90"/>
      <c r="AO149" s="90"/>
      <c r="AP149" s="90"/>
      <c r="AQ149" s="90"/>
      <c r="AR149" s="90"/>
      <c r="AS149" s="85"/>
    </row>
    <row r="150" spans="1:45" ht="15" customHeight="1" x14ac:dyDescent="0.35">
      <c r="A150" s="90"/>
      <c r="B150" s="90"/>
      <c r="C150" s="90"/>
      <c r="D150" s="90"/>
      <c r="E150" s="90"/>
      <c r="F150" s="90"/>
      <c r="G150" s="90"/>
      <c r="H150" s="90"/>
      <c r="I150" s="90"/>
      <c r="J150" s="90"/>
      <c r="K150" s="90"/>
      <c r="L150" s="90"/>
      <c r="M150" s="90"/>
      <c r="N150" s="90"/>
      <c r="O150" s="90"/>
      <c r="P150" s="90"/>
      <c r="Q150" s="90"/>
      <c r="R150" s="90"/>
      <c r="S150" s="90"/>
      <c r="T150" s="90"/>
      <c r="U150" s="90"/>
      <c r="V150" s="90"/>
      <c r="W150" s="90"/>
      <c r="X150" s="90"/>
      <c r="Y150" s="90"/>
      <c r="Z150" s="90"/>
      <c r="AA150" s="90"/>
      <c r="AB150" s="90"/>
      <c r="AC150" s="90"/>
      <c r="AD150" s="90"/>
      <c r="AE150" s="90"/>
      <c r="AF150" s="90"/>
      <c r="AG150" s="90"/>
      <c r="AH150" s="90"/>
      <c r="AI150" s="90"/>
      <c r="AJ150" s="90"/>
      <c r="AK150" s="90"/>
      <c r="AL150" s="90"/>
      <c r="AM150" s="90"/>
      <c r="AN150" s="90"/>
      <c r="AO150" s="90"/>
      <c r="AP150" s="90"/>
      <c r="AQ150" s="90"/>
      <c r="AR150" s="90"/>
      <c r="AS150" s="85"/>
    </row>
    <row r="151" spans="1:45" ht="15" customHeight="1" x14ac:dyDescent="0.35">
      <c r="A151" s="90"/>
      <c r="B151" s="90"/>
      <c r="C151" s="90"/>
      <c r="D151" s="90"/>
      <c r="E151" s="90"/>
      <c r="F151" s="90"/>
      <c r="G151" s="90"/>
      <c r="H151" s="90"/>
      <c r="I151" s="90"/>
      <c r="J151" s="90"/>
      <c r="K151" s="90"/>
      <c r="L151" s="90"/>
      <c r="M151" s="90"/>
      <c r="N151" s="90"/>
      <c r="O151" s="90"/>
      <c r="P151" s="90"/>
      <c r="Q151" s="90"/>
      <c r="R151" s="90"/>
      <c r="S151" s="90"/>
      <c r="T151" s="90"/>
      <c r="U151" s="90"/>
      <c r="V151" s="90"/>
      <c r="W151" s="90"/>
      <c r="X151" s="90"/>
      <c r="Y151" s="90"/>
      <c r="Z151" s="90"/>
      <c r="AA151" s="90"/>
      <c r="AB151" s="90"/>
      <c r="AC151" s="90"/>
      <c r="AD151" s="90"/>
      <c r="AE151" s="90"/>
      <c r="AF151" s="90"/>
      <c r="AG151" s="90"/>
      <c r="AH151" s="90"/>
      <c r="AI151" s="90"/>
      <c r="AJ151" s="90"/>
      <c r="AK151" s="90"/>
      <c r="AL151" s="90"/>
      <c r="AM151" s="90"/>
      <c r="AN151" s="90"/>
      <c r="AO151" s="90"/>
      <c r="AP151" s="90"/>
      <c r="AQ151" s="90"/>
      <c r="AR151" s="90"/>
      <c r="AS151" s="85"/>
    </row>
    <row r="152" spans="1:45" ht="15" customHeight="1" x14ac:dyDescent="0.35">
      <c r="A152" s="90"/>
      <c r="B152" s="90"/>
      <c r="C152" s="90"/>
      <c r="D152" s="90"/>
      <c r="E152" s="90"/>
      <c r="F152" s="90"/>
      <c r="G152" s="90"/>
      <c r="H152" s="90"/>
      <c r="I152" s="90"/>
      <c r="J152" s="90"/>
      <c r="K152" s="90"/>
      <c r="L152" s="90"/>
      <c r="M152" s="90"/>
      <c r="N152" s="90"/>
      <c r="O152" s="90"/>
      <c r="P152" s="90"/>
      <c r="Q152" s="90"/>
      <c r="R152" s="90"/>
      <c r="S152" s="90"/>
      <c r="T152" s="90"/>
      <c r="U152" s="90"/>
      <c r="V152" s="90"/>
      <c r="W152" s="90"/>
      <c r="X152" s="90"/>
      <c r="Y152" s="90"/>
      <c r="Z152" s="90"/>
      <c r="AA152" s="90"/>
      <c r="AB152" s="90"/>
      <c r="AC152" s="90"/>
      <c r="AD152" s="90"/>
      <c r="AE152" s="90"/>
      <c r="AF152" s="90"/>
      <c r="AG152" s="90"/>
      <c r="AH152" s="90"/>
      <c r="AI152" s="90"/>
      <c r="AJ152" s="90"/>
      <c r="AK152" s="90"/>
      <c r="AL152" s="90"/>
      <c r="AM152" s="90"/>
      <c r="AN152" s="90"/>
      <c r="AO152" s="90"/>
      <c r="AP152" s="90"/>
      <c r="AQ152" s="90"/>
      <c r="AR152" s="90"/>
      <c r="AS152" s="85"/>
    </row>
    <row r="153" spans="1:45" ht="15" customHeight="1" x14ac:dyDescent="0.35">
      <c r="A153" s="90"/>
      <c r="B153" s="90"/>
      <c r="C153" s="90"/>
      <c r="D153" s="90"/>
      <c r="E153" s="90"/>
      <c r="F153" s="90"/>
      <c r="G153" s="90"/>
      <c r="H153" s="90"/>
      <c r="I153" s="90"/>
      <c r="J153" s="90"/>
      <c r="K153" s="90"/>
      <c r="L153" s="90"/>
      <c r="M153" s="90"/>
      <c r="N153" s="90"/>
      <c r="O153" s="90"/>
      <c r="P153" s="90"/>
      <c r="Q153" s="90"/>
      <c r="R153" s="90"/>
      <c r="S153" s="90"/>
      <c r="T153" s="90"/>
      <c r="U153" s="90"/>
      <c r="V153" s="90"/>
      <c r="W153" s="90"/>
      <c r="X153" s="90"/>
      <c r="Y153" s="90"/>
      <c r="Z153" s="90"/>
      <c r="AA153" s="90"/>
      <c r="AB153" s="90"/>
      <c r="AC153" s="90"/>
      <c r="AD153" s="90"/>
      <c r="AE153" s="90"/>
      <c r="AF153" s="90"/>
      <c r="AG153" s="90"/>
      <c r="AH153" s="90"/>
      <c r="AI153" s="90"/>
      <c r="AJ153" s="90"/>
      <c r="AK153" s="90"/>
      <c r="AL153" s="90"/>
      <c r="AM153" s="90"/>
      <c r="AN153" s="90"/>
      <c r="AO153" s="90"/>
      <c r="AP153" s="90"/>
      <c r="AQ153" s="90"/>
      <c r="AR153" s="90"/>
      <c r="AS153" s="85"/>
    </row>
    <row r="154" spans="1:45" ht="15" customHeight="1" x14ac:dyDescent="0.35">
      <c r="A154" s="90"/>
      <c r="B154" s="90"/>
      <c r="C154" s="90"/>
      <c r="D154" s="90"/>
      <c r="E154" s="90"/>
      <c r="F154" s="90"/>
      <c r="G154" s="90"/>
      <c r="H154" s="90"/>
      <c r="I154" s="90"/>
      <c r="J154" s="90"/>
      <c r="K154" s="90"/>
      <c r="L154" s="90"/>
      <c r="M154" s="90"/>
      <c r="N154" s="90"/>
      <c r="O154" s="90"/>
      <c r="P154" s="90"/>
      <c r="Q154" s="90"/>
      <c r="R154" s="90"/>
      <c r="S154" s="90"/>
      <c r="T154" s="90"/>
      <c r="U154" s="90"/>
      <c r="V154" s="90"/>
      <c r="W154" s="90"/>
      <c r="X154" s="90"/>
      <c r="Y154" s="90"/>
      <c r="Z154" s="90"/>
      <c r="AA154" s="90"/>
      <c r="AB154" s="90"/>
      <c r="AC154" s="90"/>
      <c r="AD154" s="90"/>
      <c r="AE154" s="90"/>
      <c r="AF154" s="90"/>
      <c r="AG154" s="90"/>
      <c r="AH154" s="90"/>
      <c r="AI154" s="90"/>
      <c r="AJ154" s="90"/>
      <c r="AK154" s="90"/>
      <c r="AL154" s="90"/>
      <c r="AM154" s="90"/>
      <c r="AN154" s="90"/>
      <c r="AO154" s="90"/>
      <c r="AP154" s="90"/>
      <c r="AQ154" s="90"/>
      <c r="AR154" s="90"/>
      <c r="AS154" s="85"/>
    </row>
    <row r="155" spans="1:45" ht="15" customHeight="1" x14ac:dyDescent="0.35">
      <c r="A155" s="90"/>
      <c r="B155" s="90"/>
      <c r="C155" s="90"/>
      <c r="D155" s="90"/>
      <c r="E155" s="90"/>
      <c r="F155" s="90"/>
      <c r="G155" s="90"/>
      <c r="H155" s="90"/>
      <c r="I155" s="90"/>
      <c r="J155" s="90"/>
      <c r="K155" s="90"/>
      <c r="L155" s="90"/>
      <c r="M155" s="90"/>
      <c r="N155" s="90"/>
      <c r="O155" s="90"/>
      <c r="P155" s="90"/>
      <c r="Q155" s="90"/>
      <c r="R155" s="90"/>
      <c r="S155" s="90"/>
      <c r="T155" s="90"/>
      <c r="U155" s="90"/>
      <c r="V155" s="90"/>
      <c r="W155" s="90"/>
      <c r="X155" s="90"/>
      <c r="Y155" s="90"/>
      <c r="Z155" s="90"/>
      <c r="AA155" s="90"/>
      <c r="AB155" s="90"/>
      <c r="AC155" s="90"/>
      <c r="AD155" s="90"/>
      <c r="AE155" s="90"/>
      <c r="AF155" s="90"/>
      <c r="AG155" s="90"/>
      <c r="AH155" s="90"/>
      <c r="AI155" s="90"/>
      <c r="AJ155" s="90"/>
      <c r="AK155" s="90"/>
      <c r="AL155" s="90"/>
      <c r="AM155" s="90"/>
      <c r="AN155" s="90"/>
      <c r="AO155" s="90"/>
      <c r="AP155" s="90"/>
      <c r="AQ155" s="90"/>
      <c r="AR155" s="90"/>
      <c r="AS155" s="85"/>
    </row>
    <row r="156" spans="1:45" ht="15" customHeight="1" x14ac:dyDescent="0.35">
      <c r="A156" s="90"/>
      <c r="B156" s="90"/>
      <c r="C156" s="90"/>
      <c r="D156" s="90"/>
      <c r="E156" s="90"/>
      <c r="F156" s="90"/>
      <c r="G156" s="90"/>
      <c r="H156" s="90"/>
      <c r="I156" s="90"/>
      <c r="J156" s="90"/>
      <c r="K156" s="90"/>
      <c r="L156" s="90"/>
      <c r="M156" s="90"/>
      <c r="N156" s="90"/>
      <c r="O156" s="90"/>
      <c r="P156" s="90"/>
      <c r="Q156" s="90"/>
      <c r="R156" s="90"/>
      <c r="S156" s="90"/>
      <c r="T156" s="90"/>
      <c r="U156" s="90"/>
      <c r="V156" s="90"/>
      <c r="W156" s="90"/>
      <c r="X156" s="90"/>
      <c r="Y156" s="90"/>
      <c r="Z156" s="90"/>
      <c r="AA156" s="90"/>
      <c r="AB156" s="90"/>
      <c r="AC156" s="90"/>
      <c r="AD156" s="90"/>
      <c r="AE156" s="90"/>
      <c r="AF156" s="90"/>
      <c r="AG156" s="90"/>
      <c r="AH156" s="90"/>
      <c r="AI156" s="90"/>
      <c r="AJ156" s="90"/>
      <c r="AK156" s="90"/>
      <c r="AL156" s="90"/>
      <c r="AM156" s="90"/>
      <c r="AN156" s="90"/>
      <c r="AO156" s="90"/>
      <c r="AP156" s="90"/>
      <c r="AQ156" s="90"/>
      <c r="AR156" s="90"/>
      <c r="AS156" s="85"/>
    </row>
    <row r="157" spans="1:45" ht="15" customHeight="1" x14ac:dyDescent="0.35">
      <c r="A157" s="90"/>
      <c r="B157" s="90"/>
      <c r="C157" s="90"/>
      <c r="D157" s="90"/>
      <c r="E157" s="90"/>
      <c r="F157" s="90"/>
      <c r="G157" s="90"/>
      <c r="H157" s="90"/>
      <c r="I157" s="90"/>
      <c r="J157" s="90"/>
      <c r="K157" s="90"/>
      <c r="L157" s="90"/>
      <c r="M157" s="90"/>
      <c r="N157" s="90"/>
      <c r="O157" s="90"/>
      <c r="P157" s="90"/>
      <c r="Q157" s="90"/>
      <c r="R157" s="90"/>
      <c r="S157" s="90"/>
      <c r="T157" s="90"/>
      <c r="U157" s="90"/>
      <c r="V157" s="90"/>
      <c r="W157" s="90"/>
      <c r="X157" s="90"/>
      <c r="Y157" s="90"/>
      <c r="Z157" s="90"/>
      <c r="AA157" s="90"/>
      <c r="AB157" s="90"/>
      <c r="AC157" s="90"/>
      <c r="AD157" s="90"/>
      <c r="AE157" s="90"/>
      <c r="AF157" s="90"/>
      <c r="AG157" s="90"/>
      <c r="AH157" s="90"/>
      <c r="AI157" s="90"/>
      <c r="AJ157" s="90"/>
      <c r="AK157" s="90"/>
      <c r="AL157" s="90"/>
      <c r="AM157" s="90"/>
      <c r="AN157" s="90"/>
      <c r="AO157" s="90"/>
      <c r="AP157" s="90"/>
      <c r="AQ157" s="90"/>
      <c r="AR157" s="90"/>
      <c r="AS157" s="85"/>
    </row>
    <row r="158" spans="1:45" ht="15" customHeight="1" x14ac:dyDescent="0.35">
      <c r="A158" s="90"/>
      <c r="B158" s="90"/>
      <c r="C158" s="90"/>
      <c r="D158" s="90"/>
      <c r="E158" s="90"/>
      <c r="F158" s="90"/>
      <c r="G158" s="90"/>
      <c r="H158" s="90"/>
      <c r="I158" s="90"/>
      <c r="J158" s="90"/>
      <c r="K158" s="90"/>
      <c r="L158" s="90"/>
      <c r="M158" s="90"/>
      <c r="N158" s="90"/>
      <c r="O158" s="90"/>
      <c r="P158" s="90"/>
      <c r="Q158" s="90"/>
      <c r="R158" s="90"/>
      <c r="S158" s="90"/>
      <c r="T158" s="90"/>
      <c r="U158" s="90"/>
      <c r="V158" s="90"/>
      <c r="W158" s="90"/>
      <c r="X158" s="90"/>
      <c r="Y158" s="90"/>
      <c r="Z158" s="90"/>
      <c r="AA158" s="90"/>
      <c r="AB158" s="90"/>
      <c r="AC158" s="90"/>
      <c r="AD158" s="90"/>
      <c r="AE158" s="90"/>
      <c r="AF158" s="90"/>
      <c r="AG158" s="90"/>
      <c r="AH158" s="90"/>
      <c r="AI158" s="90"/>
      <c r="AJ158" s="90"/>
      <c r="AK158" s="90"/>
      <c r="AL158" s="90"/>
      <c r="AM158" s="90"/>
      <c r="AN158" s="90"/>
      <c r="AO158" s="90"/>
      <c r="AP158" s="90"/>
      <c r="AQ158" s="90"/>
      <c r="AR158" s="90"/>
      <c r="AS158" s="85"/>
    </row>
    <row r="159" spans="1:45" ht="15" customHeight="1" x14ac:dyDescent="0.35">
      <c r="A159" s="90"/>
      <c r="B159" s="90"/>
      <c r="C159" s="90"/>
      <c r="D159" s="90"/>
      <c r="E159" s="90"/>
      <c r="F159" s="90"/>
      <c r="G159" s="90"/>
      <c r="H159" s="90"/>
      <c r="I159" s="90"/>
      <c r="J159" s="90"/>
      <c r="K159" s="90"/>
      <c r="L159" s="90"/>
      <c r="M159" s="90"/>
      <c r="N159" s="90"/>
      <c r="O159" s="90"/>
      <c r="P159" s="90"/>
      <c r="Q159" s="90"/>
      <c r="R159" s="90"/>
      <c r="S159" s="90"/>
      <c r="T159" s="90"/>
      <c r="U159" s="90"/>
      <c r="V159" s="90"/>
      <c r="W159" s="90"/>
      <c r="X159" s="90"/>
      <c r="Y159" s="90"/>
      <c r="Z159" s="90"/>
      <c r="AA159" s="90"/>
      <c r="AB159" s="90"/>
      <c r="AC159" s="90"/>
      <c r="AD159" s="90"/>
      <c r="AE159" s="90"/>
      <c r="AF159" s="90"/>
      <c r="AG159" s="90"/>
      <c r="AH159" s="90"/>
      <c r="AI159" s="90"/>
      <c r="AJ159" s="90"/>
      <c r="AK159" s="90"/>
      <c r="AL159" s="90"/>
      <c r="AM159" s="90"/>
      <c r="AN159" s="90"/>
      <c r="AO159" s="90"/>
      <c r="AP159" s="90"/>
      <c r="AQ159" s="90"/>
      <c r="AR159" s="90"/>
      <c r="AS159" s="85"/>
    </row>
    <row r="160" spans="1:45" ht="15" customHeight="1" x14ac:dyDescent="0.35">
      <c r="A160" s="90"/>
      <c r="B160" s="90"/>
      <c r="C160" s="90"/>
      <c r="D160" s="90"/>
      <c r="E160" s="90"/>
      <c r="F160" s="90"/>
      <c r="G160" s="90"/>
      <c r="H160" s="90"/>
      <c r="I160" s="90"/>
      <c r="J160" s="90"/>
      <c r="K160" s="90"/>
      <c r="L160" s="90"/>
      <c r="M160" s="90"/>
      <c r="N160" s="90"/>
      <c r="O160" s="90"/>
      <c r="P160" s="90"/>
      <c r="Q160" s="90"/>
      <c r="R160" s="90"/>
      <c r="S160" s="90"/>
      <c r="T160" s="90"/>
      <c r="U160" s="90"/>
      <c r="V160" s="90"/>
      <c r="W160" s="90"/>
      <c r="X160" s="90"/>
      <c r="Y160" s="90"/>
      <c r="Z160" s="90"/>
      <c r="AA160" s="90"/>
      <c r="AB160" s="90"/>
      <c r="AC160" s="90"/>
      <c r="AD160" s="90"/>
      <c r="AE160" s="90"/>
      <c r="AF160" s="90"/>
      <c r="AG160" s="90"/>
      <c r="AH160" s="90"/>
      <c r="AI160" s="90"/>
      <c r="AJ160" s="90"/>
      <c r="AK160" s="90"/>
      <c r="AL160" s="90"/>
      <c r="AM160" s="90"/>
      <c r="AN160" s="90"/>
      <c r="AO160" s="90"/>
      <c r="AP160" s="90"/>
      <c r="AQ160" s="90"/>
      <c r="AR160" s="90"/>
      <c r="AS160" s="85"/>
    </row>
    <row r="161" spans="1:45" ht="15" customHeight="1" x14ac:dyDescent="0.35">
      <c r="A161" s="90"/>
      <c r="B161" s="90"/>
      <c r="C161" s="90"/>
      <c r="D161" s="90"/>
      <c r="E161" s="90"/>
      <c r="F161" s="90"/>
      <c r="G161" s="90"/>
      <c r="H161" s="90"/>
      <c r="I161" s="90"/>
      <c r="J161" s="90"/>
      <c r="K161" s="90"/>
      <c r="L161" s="90"/>
      <c r="M161" s="90"/>
      <c r="N161" s="90"/>
      <c r="O161" s="90"/>
      <c r="P161" s="90"/>
      <c r="Q161" s="90"/>
      <c r="R161" s="90"/>
      <c r="S161" s="90"/>
      <c r="T161" s="90"/>
      <c r="U161" s="90"/>
      <c r="V161" s="90"/>
      <c r="W161" s="90"/>
      <c r="X161" s="90"/>
      <c r="Y161" s="90"/>
      <c r="Z161" s="90"/>
      <c r="AA161" s="90"/>
      <c r="AB161" s="90"/>
      <c r="AC161" s="90"/>
      <c r="AD161" s="90"/>
      <c r="AE161" s="90"/>
      <c r="AF161" s="90"/>
      <c r="AG161" s="90"/>
      <c r="AH161" s="90"/>
      <c r="AI161" s="90"/>
      <c r="AJ161" s="90"/>
      <c r="AK161" s="90"/>
      <c r="AL161" s="90"/>
      <c r="AM161" s="90"/>
      <c r="AN161" s="90"/>
      <c r="AO161" s="90"/>
      <c r="AP161" s="90"/>
      <c r="AQ161" s="90"/>
      <c r="AR161" s="90"/>
      <c r="AS161" s="85"/>
    </row>
    <row r="162" spans="1:45" ht="15" customHeight="1" x14ac:dyDescent="0.35">
      <c r="A162" s="90"/>
      <c r="B162" s="90"/>
      <c r="C162" s="90"/>
      <c r="D162" s="90"/>
      <c r="E162" s="90"/>
      <c r="F162" s="90"/>
      <c r="G162" s="90"/>
      <c r="H162" s="90"/>
      <c r="I162" s="90"/>
      <c r="J162" s="90"/>
      <c r="K162" s="90"/>
      <c r="L162" s="90"/>
      <c r="M162" s="90"/>
      <c r="N162" s="90"/>
      <c r="O162" s="90"/>
      <c r="P162" s="90"/>
      <c r="Q162" s="90"/>
      <c r="R162" s="90"/>
      <c r="S162" s="90"/>
      <c r="T162" s="90"/>
      <c r="U162" s="90"/>
      <c r="V162" s="90"/>
      <c r="W162" s="90"/>
      <c r="X162" s="90"/>
      <c r="Y162" s="90"/>
      <c r="Z162" s="90"/>
      <c r="AA162" s="90"/>
      <c r="AB162" s="90"/>
      <c r="AC162" s="90"/>
      <c r="AD162" s="90"/>
      <c r="AE162" s="90"/>
      <c r="AF162" s="90"/>
      <c r="AG162" s="90"/>
      <c r="AH162" s="90"/>
      <c r="AI162" s="90"/>
      <c r="AJ162" s="90"/>
      <c r="AK162" s="90"/>
      <c r="AL162" s="90"/>
      <c r="AM162" s="90"/>
      <c r="AN162" s="90"/>
      <c r="AO162" s="90"/>
      <c r="AP162" s="90"/>
      <c r="AQ162" s="90"/>
      <c r="AR162" s="90"/>
      <c r="AS162" s="85"/>
    </row>
    <row r="163" spans="1:45" ht="15" customHeight="1" x14ac:dyDescent="0.35">
      <c r="A163" s="90"/>
      <c r="B163" s="90"/>
      <c r="C163" s="90"/>
      <c r="D163" s="90"/>
      <c r="E163" s="90"/>
      <c r="F163" s="90"/>
      <c r="G163" s="90"/>
      <c r="H163" s="90"/>
      <c r="I163" s="90"/>
      <c r="J163" s="90"/>
      <c r="K163" s="90"/>
      <c r="L163" s="90"/>
      <c r="M163" s="90"/>
      <c r="N163" s="90"/>
      <c r="O163" s="90"/>
      <c r="P163" s="90"/>
      <c r="Q163" s="90"/>
      <c r="R163" s="90"/>
      <c r="S163" s="90"/>
      <c r="T163" s="90"/>
      <c r="U163" s="90"/>
      <c r="V163" s="90"/>
      <c r="W163" s="90"/>
      <c r="X163" s="90"/>
      <c r="Y163" s="90"/>
      <c r="Z163" s="90"/>
      <c r="AA163" s="90"/>
      <c r="AB163" s="90"/>
      <c r="AC163" s="90"/>
      <c r="AD163" s="90"/>
      <c r="AE163" s="90"/>
      <c r="AF163" s="90"/>
      <c r="AG163" s="90"/>
      <c r="AH163" s="90"/>
      <c r="AI163" s="90"/>
      <c r="AJ163" s="90"/>
      <c r="AK163" s="90"/>
      <c r="AL163" s="90"/>
      <c r="AM163" s="90"/>
      <c r="AN163" s="90"/>
      <c r="AO163" s="90"/>
      <c r="AP163" s="90"/>
      <c r="AQ163" s="90"/>
      <c r="AR163" s="90"/>
      <c r="AS163" s="85"/>
    </row>
    <row r="164" spans="1:45" ht="15" customHeight="1" x14ac:dyDescent="0.35">
      <c r="A164" s="90"/>
      <c r="B164" s="90"/>
      <c r="C164" s="90"/>
      <c r="D164" s="90"/>
      <c r="E164" s="90"/>
      <c r="F164" s="90"/>
      <c r="G164" s="90"/>
      <c r="H164" s="90"/>
      <c r="I164" s="90"/>
      <c r="J164" s="90"/>
      <c r="K164" s="90"/>
      <c r="L164" s="90"/>
      <c r="M164" s="90"/>
      <c r="N164" s="90"/>
      <c r="O164" s="90"/>
      <c r="P164" s="90"/>
      <c r="Q164" s="90"/>
      <c r="R164" s="90"/>
      <c r="S164" s="90"/>
      <c r="T164" s="90"/>
      <c r="U164" s="90"/>
      <c r="V164" s="90"/>
      <c r="W164" s="90"/>
      <c r="X164" s="90"/>
      <c r="Y164" s="90"/>
      <c r="Z164" s="90"/>
      <c r="AA164" s="90"/>
      <c r="AB164" s="90"/>
      <c r="AC164" s="90"/>
      <c r="AD164" s="90"/>
      <c r="AE164" s="90"/>
      <c r="AF164" s="90"/>
      <c r="AG164" s="90"/>
      <c r="AH164" s="90"/>
      <c r="AI164" s="90"/>
      <c r="AJ164" s="90"/>
      <c r="AK164" s="90"/>
      <c r="AL164" s="90"/>
      <c r="AM164" s="90"/>
      <c r="AN164" s="90"/>
      <c r="AO164" s="90"/>
      <c r="AP164" s="90"/>
      <c r="AQ164" s="90"/>
      <c r="AR164" s="90"/>
      <c r="AS164" s="85"/>
    </row>
    <row r="165" spans="1:45" ht="15" customHeight="1" x14ac:dyDescent="0.35">
      <c r="A165" s="90"/>
      <c r="B165" s="90"/>
      <c r="C165" s="90"/>
      <c r="D165" s="90"/>
      <c r="E165" s="90"/>
      <c r="F165" s="90"/>
      <c r="G165" s="90"/>
      <c r="H165" s="90"/>
      <c r="I165" s="90"/>
      <c r="J165" s="90"/>
      <c r="K165" s="90"/>
      <c r="L165" s="90"/>
      <c r="M165" s="90"/>
      <c r="N165" s="90"/>
      <c r="O165" s="90"/>
      <c r="P165" s="90"/>
      <c r="Q165" s="90"/>
      <c r="R165" s="90"/>
      <c r="S165" s="90"/>
      <c r="T165" s="90"/>
      <c r="U165" s="90"/>
      <c r="V165" s="90"/>
      <c r="W165" s="90"/>
      <c r="X165" s="90"/>
      <c r="Y165" s="90"/>
      <c r="Z165" s="90"/>
      <c r="AA165" s="90"/>
      <c r="AB165" s="90"/>
      <c r="AC165" s="90"/>
      <c r="AD165" s="90"/>
      <c r="AE165" s="90"/>
      <c r="AF165" s="90"/>
      <c r="AG165" s="90"/>
      <c r="AH165" s="90"/>
      <c r="AI165" s="90"/>
      <c r="AJ165" s="90"/>
      <c r="AK165" s="90"/>
      <c r="AL165" s="90"/>
      <c r="AM165" s="90"/>
      <c r="AN165" s="90"/>
      <c r="AO165" s="90"/>
      <c r="AP165" s="90"/>
      <c r="AQ165" s="90"/>
      <c r="AR165" s="90"/>
      <c r="AS165" s="85"/>
    </row>
    <row r="166" spans="1:45" ht="15.45" x14ac:dyDescent="0.4">
      <c r="A166" s="86" t="str">
        <f>A1</f>
        <v>Gasconade County</v>
      </c>
      <c r="B166" s="86"/>
      <c r="C166" s="86"/>
      <c r="D166" s="86"/>
      <c r="E166" s="86"/>
      <c r="F166" s="86"/>
      <c r="G166" s="86"/>
      <c r="H166" s="86"/>
      <c r="I166" s="86"/>
      <c r="J166" s="86"/>
      <c r="K166" s="86"/>
      <c r="L166" s="86"/>
      <c r="M166" s="86"/>
      <c r="N166" s="86"/>
      <c r="O166" s="86"/>
      <c r="P166" s="86"/>
      <c r="Q166" s="86"/>
      <c r="R166" s="86"/>
      <c r="S166" s="86"/>
      <c r="T166" s="86"/>
      <c r="U166" s="86"/>
      <c r="V166" s="86"/>
      <c r="W166" s="87" t="s">
        <v>13</v>
      </c>
      <c r="X166" s="88"/>
      <c r="Y166" s="88"/>
      <c r="Z166" s="88"/>
      <c r="AA166" s="88"/>
      <c r="AB166" s="88"/>
      <c r="AC166" s="88"/>
      <c r="AD166" s="88"/>
      <c r="AE166" s="88"/>
      <c r="AF166" s="88"/>
      <c r="AG166" s="88"/>
      <c r="AH166" s="88"/>
      <c r="AI166" s="88"/>
      <c r="AJ166" s="89"/>
      <c r="AK166" s="89"/>
      <c r="AL166" s="89"/>
      <c r="AM166" s="89"/>
      <c r="AN166" s="89"/>
      <c r="AO166" s="89"/>
      <c r="AP166" s="89"/>
      <c r="AQ166" s="89"/>
      <c r="AR166" s="89"/>
      <c r="AS166" s="85"/>
    </row>
    <row r="167" spans="1:45" x14ac:dyDescent="0.35">
      <c r="A167" s="84" t="s">
        <v>1100</v>
      </c>
      <c r="B167" s="84"/>
      <c r="C167" s="84"/>
      <c r="D167" s="84"/>
      <c r="E167" s="84"/>
      <c r="F167" s="84"/>
      <c r="G167" s="84"/>
      <c r="H167" s="84"/>
      <c r="I167" s="84"/>
      <c r="J167" s="84"/>
      <c r="K167" s="84"/>
      <c r="L167" s="84"/>
      <c r="M167" s="84"/>
      <c r="N167" s="84"/>
      <c r="O167" s="84"/>
      <c r="P167" s="84"/>
      <c r="Q167" s="84"/>
      <c r="R167" s="84"/>
      <c r="S167" s="84"/>
      <c r="T167" s="84"/>
      <c r="U167" s="84"/>
      <c r="V167" s="84"/>
      <c r="W167" s="84"/>
      <c r="X167" s="84"/>
      <c r="Y167" s="84"/>
      <c r="Z167" s="84"/>
      <c r="AA167" s="84"/>
      <c r="AB167" s="84"/>
      <c r="AC167" s="84"/>
      <c r="AD167" s="84"/>
      <c r="AE167" s="84"/>
      <c r="AF167" s="84"/>
      <c r="AG167" s="84"/>
      <c r="AH167" s="84"/>
      <c r="AI167" s="84"/>
      <c r="AJ167" s="84"/>
      <c r="AK167" s="84"/>
      <c r="AL167" s="84"/>
      <c r="AM167" s="84"/>
      <c r="AN167" s="84"/>
      <c r="AO167" s="84"/>
      <c r="AP167" s="84"/>
      <c r="AQ167" s="84"/>
      <c r="AR167" s="84"/>
      <c r="AS167" s="85"/>
    </row>
    <row r="168" spans="1:45" ht="15" customHeight="1" x14ac:dyDescent="0.35">
      <c r="A168" s="90"/>
      <c r="B168" s="90"/>
      <c r="C168" s="90"/>
      <c r="D168" s="90"/>
      <c r="E168" s="90"/>
      <c r="F168" s="90"/>
      <c r="G168" s="90"/>
      <c r="H168" s="90"/>
      <c r="I168" s="90"/>
      <c r="J168" s="90"/>
      <c r="K168" s="90"/>
      <c r="L168" s="90"/>
      <c r="M168" s="90"/>
      <c r="N168" s="90"/>
      <c r="O168" s="90"/>
      <c r="P168" s="90"/>
      <c r="Q168" s="90"/>
      <c r="R168" s="90"/>
      <c r="S168" s="90"/>
      <c r="T168" s="90"/>
      <c r="U168" s="90"/>
      <c r="V168" s="90"/>
      <c r="W168" s="90"/>
      <c r="X168" s="90"/>
      <c r="Y168" s="90"/>
      <c r="Z168" s="90"/>
      <c r="AA168" s="90"/>
      <c r="AB168" s="90"/>
      <c r="AC168" s="90"/>
      <c r="AD168" s="90"/>
      <c r="AE168" s="90"/>
      <c r="AF168" s="90"/>
      <c r="AG168" s="90"/>
      <c r="AH168" s="90"/>
      <c r="AI168" s="90"/>
      <c r="AJ168" s="90"/>
      <c r="AK168" s="90"/>
      <c r="AL168" s="90"/>
      <c r="AM168" s="90"/>
      <c r="AN168" s="90"/>
      <c r="AO168" s="90"/>
      <c r="AP168" s="90"/>
      <c r="AQ168" s="90"/>
      <c r="AR168" s="90"/>
      <c r="AS168" s="85"/>
    </row>
    <row r="169" spans="1:45" ht="15" customHeight="1" x14ac:dyDescent="0.35">
      <c r="A169" s="90"/>
      <c r="B169" s="90"/>
      <c r="C169" s="90"/>
      <c r="D169" s="90"/>
      <c r="E169" s="90"/>
      <c r="F169" s="90"/>
      <c r="G169" s="90"/>
      <c r="H169" s="90"/>
      <c r="I169" s="90"/>
      <c r="J169" s="90"/>
      <c r="K169" s="90"/>
      <c r="L169" s="90"/>
      <c r="M169" s="90"/>
      <c r="N169" s="90"/>
      <c r="O169" s="90"/>
      <c r="P169" s="90"/>
      <c r="Q169" s="90"/>
      <c r="R169" s="90"/>
      <c r="S169" s="90"/>
      <c r="T169" s="90"/>
      <c r="U169" s="90"/>
      <c r="V169" s="90"/>
      <c r="W169" s="90"/>
      <c r="X169" s="90"/>
      <c r="Y169" s="90"/>
      <c r="Z169" s="90"/>
      <c r="AA169" s="90"/>
      <c r="AB169" s="90"/>
      <c r="AC169" s="90"/>
      <c r="AD169" s="90"/>
      <c r="AE169" s="90"/>
      <c r="AF169" s="90"/>
      <c r="AG169" s="90"/>
      <c r="AH169" s="90"/>
      <c r="AI169" s="90"/>
      <c r="AJ169" s="90"/>
      <c r="AK169" s="90"/>
      <c r="AL169" s="90"/>
      <c r="AM169" s="90"/>
      <c r="AN169" s="90"/>
      <c r="AO169" s="90"/>
      <c r="AP169" s="90"/>
      <c r="AQ169" s="90"/>
      <c r="AR169" s="90"/>
      <c r="AS169" s="85"/>
    </row>
    <row r="170" spans="1:45" ht="15" customHeight="1" x14ac:dyDescent="0.35">
      <c r="A170" s="90"/>
      <c r="B170" s="90"/>
      <c r="C170" s="90"/>
      <c r="D170" s="90"/>
      <c r="E170" s="90"/>
      <c r="F170" s="90"/>
      <c r="G170" s="90"/>
      <c r="H170" s="90"/>
      <c r="I170" s="90"/>
      <c r="J170" s="90"/>
      <c r="K170" s="90"/>
      <c r="L170" s="90"/>
      <c r="M170" s="90"/>
      <c r="N170" s="90"/>
      <c r="O170" s="90"/>
      <c r="P170" s="90"/>
      <c r="Q170" s="90"/>
      <c r="R170" s="90"/>
      <c r="S170" s="90"/>
      <c r="T170" s="90"/>
      <c r="U170" s="90"/>
      <c r="V170" s="90"/>
      <c r="W170" s="90"/>
      <c r="X170" s="90"/>
      <c r="Y170" s="90"/>
      <c r="Z170" s="90"/>
      <c r="AA170" s="90"/>
      <c r="AB170" s="90"/>
      <c r="AC170" s="90"/>
      <c r="AD170" s="90"/>
      <c r="AE170" s="90"/>
      <c r="AF170" s="90"/>
      <c r="AG170" s="90"/>
      <c r="AH170" s="90"/>
      <c r="AI170" s="90"/>
      <c r="AJ170" s="90"/>
      <c r="AK170" s="90"/>
      <c r="AL170" s="90"/>
      <c r="AM170" s="90"/>
      <c r="AN170" s="90"/>
      <c r="AO170" s="90"/>
      <c r="AP170" s="90"/>
      <c r="AQ170" s="90"/>
      <c r="AR170" s="90"/>
      <c r="AS170" s="85"/>
    </row>
    <row r="171" spans="1:45" ht="15" customHeight="1" x14ac:dyDescent="0.35">
      <c r="A171" s="90"/>
      <c r="B171" s="90"/>
      <c r="C171" s="90"/>
      <c r="D171" s="90"/>
      <c r="E171" s="90"/>
      <c r="F171" s="90"/>
      <c r="G171" s="90"/>
      <c r="H171" s="90"/>
      <c r="I171" s="90"/>
      <c r="J171" s="90"/>
      <c r="K171" s="90"/>
      <c r="L171" s="90"/>
      <c r="M171" s="90"/>
      <c r="N171" s="90"/>
      <c r="O171" s="90"/>
      <c r="P171" s="90"/>
      <c r="Q171" s="90"/>
      <c r="R171" s="90"/>
      <c r="S171" s="90"/>
      <c r="T171" s="90"/>
      <c r="U171" s="90"/>
      <c r="V171" s="90"/>
      <c r="W171" s="90"/>
      <c r="X171" s="90"/>
      <c r="Y171" s="90"/>
      <c r="Z171" s="90"/>
      <c r="AA171" s="90"/>
      <c r="AB171" s="90"/>
      <c r="AC171" s="90"/>
      <c r="AD171" s="90"/>
      <c r="AE171" s="90"/>
      <c r="AF171" s="90"/>
      <c r="AG171" s="90"/>
      <c r="AH171" s="90"/>
      <c r="AI171" s="90"/>
      <c r="AJ171" s="90"/>
      <c r="AK171" s="90"/>
      <c r="AL171" s="90"/>
      <c r="AM171" s="90"/>
      <c r="AN171" s="90"/>
      <c r="AO171" s="90"/>
      <c r="AP171" s="90"/>
      <c r="AQ171" s="90"/>
      <c r="AR171" s="90"/>
      <c r="AS171" s="85"/>
    </row>
    <row r="172" spans="1:45" ht="15" customHeight="1" x14ac:dyDescent="0.35">
      <c r="A172" s="90"/>
      <c r="B172" s="90"/>
      <c r="C172" s="90"/>
      <c r="D172" s="90"/>
      <c r="E172" s="90"/>
      <c r="F172" s="90"/>
      <c r="G172" s="90"/>
      <c r="H172" s="90"/>
      <c r="I172" s="90"/>
      <c r="J172" s="90"/>
      <c r="K172" s="90"/>
      <c r="L172" s="90"/>
      <c r="M172" s="90"/>
      <c r="N172" s="90"/>
      <c r="O172" s="90"/>
      <c r="P172" s="90"/>
      <c r="Q172" s="90"/>
      <c r="R172" s="90"/>
      <c r="S172" s="90"/>
      <c r="T172" s="90"/>
      <c r="U172" s="90"/>
      <c r="V172" s="90"/>
      <c r="W172" s="90"/>
      <c r="X172" s="90"/>
      <c r="Y172" s="90"/>
      <c r="Z172" s="90"/>
      <c r="AA172" s="90"/>
      <c r="AB172" s="90"/>
      <c r="AC172" s="90"/>
      <c r="AD172" s="90"/>
      <c r="AE172" s="90"/>
      <c r="AF172" s="90"/>
      <c r="AG172" s="90"/>
      <c r="AH172" s="90"/>
      <c r="AI172" s="90"/>
      <c r="AJ172" s="90"/>
      <c r="AK172" s="90"/>
      <c r="AL172" s="90"/>
      <c r="AM172" s="90"/>
      <c r="AN172" s="90"/>
      <c r="AO172" s="90"/>
      <c r="AP172" s="90"/>
      <c r="AQ172" s="90"/>
      <c r="AR172" s="90"/>
      <c r="AS172" s="85"/>
    </row>
    <row r="173" spans="1:45" ht="15" customHeight="1" x14ac:dyDescent="0.35">
      <c r="A173" s="90"/>
      <c r="B173" s="90"/>
      <c r="C173" s="90"/>
      <c r="D173" s="90"/>
      <c r="E173" s="90"/>
      <c r="F173" s="90"/>
      <c r="G173" s="90"/>
      <c r="H173" s="90"/>
      <c r="I173" s="90"/>
      <c r="J173" s="90"/>
      <c r="K173" s="90"/>
      <c r="L173" s="90"/>
      <c r="M173" s="90"/>
      <c r="N173" s="90"/>
      <c r="O173" s="90"/>
      <c r="P173" s="90"/>
      <c r="Q173" s="90"/>
      <c r="R173" s="90"/>
      <c r="S173" s="90"/>
      <c r="T173" s="90"/>
      <c r="U173" s="90"/>
      <c r="V173" s="90"/>
      <c r="W173" s="90"/>
      <c r="X173" s="90"/>
      <c r="Y173" s="90"/>
      <c r="Z173" s="90"/>
      <c r="AA173" s="90"/>
      <c r="AB173" s="90"/>
      <c r="AC173" s="90"/>
      <c r="AD173" s="90"/>
      <c r="AE173" s="90"/>
      <c r="AF173" s="90"/>
      <c r="AG173" s="90"/>
      <c r="AH173" s="90"/>
      <c r="AI173" s="90"/>
      <c r="AJ173" s="90"/>
      <c r="AK173" s="90"/>
      <c r="AL173" s="90"/>
      <c r="AM173" s="90"/>
      <c r="AN173" s="90"/>
      <c r="AO173" s="90"/>
      <c r="AP173" s="90"/>
      <c r="AQ173" s="90"/>
      <c r="AR173" s="90"/>
      <c r="AS173" s="85"/>
    </row>
    <row r="174" spans="1:45" ht="15" customHeight="1" x14ac:dyDescent="0.35">
      <c r="A174" s="90"/>
      <c r="B174" s="90"/>
      <c r="C174" s="90"/>
      <c r="D174" s="90"/>
      <c r="E174" s="90"/>
      <c r="F174" s="90"/>
      <c r="G174" s="90"/>
      <c r="H174" s="90"/>
      <c r="I174" s="90"/>
      <c r="J174" s="90"/>
      <c r="K174" s="90"/>
      <c r="L174" s="90"/>
      <c r="M174" s="90"/>
      <c r="N174" s="90"/>
      <c r="O174" s="90"/>
      <c r="P174" s="90"/>
      <c r="Q174" s="90"/>
      <c r="R174" s="90"/>
      <c r="S174" s="90"/>
      <c r="T174" s="90"/>
      <c r="U174" s="90"/>
      <c r="V174" s="90"/>
      <c r="W174" s="90"/>
      <c r="X174" s="90"/>
      <c r="Y174" s="90"/>
      <c r="Z174" s="90"/>
      <c r="AA174" s="90"/>
      <c r="AB174" s="90"/>
      <c r="AC174" s="90"/>
      <c r="AD174" s="90"/>
      <c r="AE174" s="90"/>
      <c r="AF174" s="90"/>
      <c r="AG174" s="90"/>
      <c r="AH174" s="90"/>
      <c r="AI174" s="90"/>
      <c r="AJ174" s="90"/>
      <c r="AK174" s="90"/>
      <c r="AL174" s="90"/>
      <c r="AM174" s="90"/>
      <c r="AN174" s="90"/>
      <c r="AO174" s="90"/>
      <c r="AP174" s="90"/>
      <c r="AQ174" s="90"/>
      <c r="AR174" s="90"/>
      <c r="AS174" s="85"/>
    </row>
    <row r="175" spans="1:45" ht="15" customHeight="1" x14ac:dyDescent="0.35">
      <c r="A175" s="90"/>
      <c r="B175" s="90"/>
      <c r="C175" s="90"/>
      <c r="D175" s="90"/>
      <c r="E175" s="90"/>
      <c r="F175" s="90"/>
      <c r="G175" s="90"/>
      <c r="H175" s="90"/>
      <c r="I175" s="90"/>
      <c r="J175" s="90"/>
      <c r="K175" s="90"/>
      <c r="L175" s="90"/>
      <c r="M175" s="90"/>
      <c r="N175" s="90"/>
      <c r="O175" s="90"/>
      <c r="P175" s="90"/>
      <c r="Q175" s="90"/>
      <c r="R175" s="90"/>
      <c r="S175" s="90"/>
      <c r="T175" s="90"/>
      <c r="U175" s="90"/>
      <c r="V175" s="90"/>
      <c r="W175" s="90"/>
      <c r="X175" s="90"/>
      <c r="Y175" s="90"/>
      <c r="Z175" s="90"/>
      <c r="AA175" s="90"/>
      <c r="AB175" s="90"/>
      <c r="AC175" s="90"/>
      <c r="AD175" s="90"/>
      <c r="AE175" s="90"/>
      <c r="AF175" s="90"/>
      <c r="AG175" s="90"/>
      <c r="AH175" s="90"/>
      <c r="AI175" s="90"/>
      <c r="AJ175" s="90"/>
      <c r="AK175" s="90"/>
      <c r="AL175" s="90"/>
      <c r="AM175" s="90"/>
      <c r="AN175" s="90"/>
      <c r="AO175" s="90"/>
      <c r="AP175" s="90"/>
      <c r="AQ175" s="90"/>
      <c r="AR175" s="90"/>
      <c r="AS175" s="85"/>
    </row>
    <row r="176" spans="1:45" ht="15" customHeight="1" x14ac:dyDescent="0.35">
      <c r="A176" s="90"/>
      <c r="B176" s="90"/>
      <c r="C176" s="90"/>
      <c r="D176" s="90"/>
      <c r="E176" s="90"/>
      <c r="F176" s="90"/>
      <c r="G176" s="90"/>
      <c r="H176" s="90"/>
      <c r="I176" s="90"/>
      <c r="J176" s="90"/>
      <c r="K176" s="90"/>
      <c r="L176" s="90"/>
      <c r="M176" s="90"/>
      <c r="N176" s="90"/>
      <c r="O176" s="90"/>
      <c r="P176" s="90"/>
      <c r="Q176" s="90"/>
      <c r="R176" s="90"/>
      <c r="S176" s="90"/>
      <c r="T176" s="90"/>
      <c r="U176" s="90"/>
      <c r="V176" s="90"/>
      <c r="W176" s="90"/>
      <c r="X176" s="90"/>
      <c r="Y176" s="90"/>
      <c r="Z176" s="90"/>
      <c r="AA176" s="90"/>
      <c r="AB176" s="90"/>
      <c r="AC176" s="90"/>
      <c r="AD176" s="90"/>
      <c r="AE176" s="90"/>
      <c r="AF176" s="90"/>
      <c r="AG176" s="90"/>
      <c r="AH176" s="90"/>
      <c r="AI176" s="90"/>
      <c r="AJ176" s="90"/>
      <c r="AK176" s="90"/>
      <c r="AL176" s="90"/>
      <c r="AM176" s="90"/>
      <c r="AN176" s="90"/>
      <c r="AO176" s="90"/>
      <c r="AP176" s="90"/>
      <c r="AQ176" s="90"/>
      <c r="AR176" s="90"/>
      <c r="AS176" s="85"/>
    </row>
    <row r="177" spans="1:45" ht="15" customHeight="1" x14ac:dyDescent="0.35">
      <c r="A177" s="90"/>
      <c r="B177" s="90"/>
      <c r="C177" s="90"/>
      <c r="D177" s="90"/>
      <c r="E177" s="90"/>
      <c r="F177" s="90"/>
      <c r="G177" s="90"/>
      <c r="H177" s="90"/>
      <c r="I177" s="90"/>
      <c r="J177" s="90"/>
      <c r="K177" s="90"/>
      <c r="L177" s="90"/>
      <c r="M177" s="90"/>
      <c r="N177" s="90"/>
      <c r="O177" s="90"/>
      <c r="P177" s="90"/>
      <c r="Q177" s="90"/>
      <c r="R177" s="90"/>
      <c r="S177" s="90"/>
      <c r="T177" s="90"/>
      <c r="U177" s="90"/>
      <c r="V177" s="90"/>
      <c r="W177" s="90"/>
      <c r="X177" s="90"/>
      <c r="Y177" s="90"/>
      <c r="Z177" s="90"/>
      <c r="AA177" s="90"/>
      <c r="AB177" s="90"/>
      <c r="AC177" s="90"/>
      <c r="AD177" s="90"/>
      <c r="AE177" s="90"/>
      <c r="AF177" s="90"/>
      <c r="AG177" s="90"/>
      <c r="AH177" s="90"/>
      <c r="AI177" s="90"/>
      <c r="AJ177" s="90"/>
      <c r="AK177" s="90"/>
      <c r="AL177" s="90"/>
      <c r="AM177" s="90"/>
      <c r="AN177" s="90"/>
      <c r="AO177" s="90"/>
      <c r="AP177" s="90"/>
      <c r="AQ177" s="90"/>
      <c r="AR177" s="90"/>
      <c r="AS177" s="85"/>
    </row>
    <row r="178" spans="1:45" ht="15" customHeight="1" x14ac:dyDescent="0.35">
      <c r="A178" s="90"/>
      <c r="B178" s="90"/>
      <c r="C178" s="90"/>
      <c r="D178" s="90"/>
      <c r="E178" s="90"/>
      <c r="F178" s="90"/>
      <c r="G178" s="90"/>
      <c r="H178" s="90"/>
      <c r="I178" s="90"/>
      <c r="J178" s="90"/>
      <c r="K178" s="90"/>
      <c r="L178" s="90"/>
      <c r="M178" s="90"/>
      <c r="N178" s="90"/>
      <c r="O178" s="90"/>
      <c r="P178" s="90"/>
      <c r="Q178" s="90"/>
      <c r="R178" s="90"/>
      <c r="S178" s="90"/>
      <c r="T178" s="90"/>
      <c r="U178" s="90"/>
      <c r="V178" s="90"/>
      <c r="W178" s="90"/>
      <c r="X178" s="90"/>
      <c r="Y178" s="90"/>
      <c r="Z178" s="90"/>
      <c r="AA178" s="90"/>
      <c r="AB178" s="90"/>
      <c r="AC178" s="90"/>
      <c r="AD178" s="90"/>
      <c r="AE178" s="90"/>
      <c r="AF178" s="90"/>
      <c r="AG178" s="90"/>
      <c r="AH178" s="90"/>
      <c r="AI178" s="90"/>
      <c r="AJ178" s="90"/>
      <c r="AK178" s="90"/>
      <c r="AL178" s="90"/>
      <c r="AM178" s="90"/>
      <c r="AN178" s="90"/>
      <c r="AO178" s="90"/>
      <c r="AP178" s="90"/>
      <c r="AQ178" s="90"/>
      <c r="AR178" s="90"/>
      <c r="AS178" s="85"/>
    </row>
    <row r="179" spans="1:45" ht="15" customHeight="1" x14ac:dyDescent="0.35">
      <c r="A179" s="90"/>
      <c r="B179" s="90"/>
      <c r="C179" s="90"/>
      <c r="D179" s="90"/>
      <c r="E179" s="90"/>
      <c r="F179" s="90"/>
      <c r="G179" s="90"/>
      <c r="H179" s="90"/>
      <c r="I179" s="90"/>
      <c r="J179" s="90"/>
      <c r="K179" s="90"/>
      <c r="L179" s="90"/>
      <c r="M179" s="90"/>
      <c r="N179" s="90"/>
      <c r="O179" s="90"/>
      <c r="P179" s="90"/>
      <c r="Q179" s="90"/>
      <c r="R179" s="90"/>
      <c r="S179" s="90"/>
      <c r="T179" s="90"/>
      <c r="U179" s="90"/>
      <c r="V179" s="90"/>
      <c r="W179" s="90"/>
      <c r="X179" s="90"/>
      <c r="Y179" s="90"/>
      <c r="Z179" s="90"/>
      <c r="AA179" s="90"/>
      <c r="AB179" s="90"/>
      <c r="AC179" s="90"/>
      <c r="AD179" s="90"/>
      <c r="AE179" s="90"/>
      <c r="AF179" s="90"/>
      <c r="AG179" s="90"/>
      <c r="AH179" s="90"/>
      <c r="AI179" s="90"/>
      <c r="AJ179" s="90"/>
      <c r="AK179" s="90"/>
      <c r="AL179" s="90"/>
      <c r="AM179" s="90"/>
      <c r="AN179" s="90"/>
      <c r="AO179" s="90"/>
      <c r="AP179" s="90"/>
      <c r="AQ179" s="90"/>
      <c r="AR179" s="90"/>
      <c r="AS179" s="85"/>
    </row>
    <row r="180" spans="1:45" ht="15" customHeight="1" x14ac:dyDescent="0.35">
      <c r="A180" s="90"/>
      <c r="B180" s="90"/>
      <c r="C180" s="90"/>
      <c r="D180" s="90"/>
      <c r="E180" s="90"/>
      <c r="F180" s="90"/>
      <c r="G180" s="90"/>
      <c r="H180" s="90"/>
      <c r="I180" s="90"/>
      <c r="J180" s="90"/>
      <c r="K180" s="90"/>
      <c r="L180" s="90"/>
      <c r="M180" s="90"/>
      <c r="N180" s="90"/>
      <c r="O180" s="90"/>
      <c r="P180" s="90"/>
      <c r="Q180" s="90"/>
      <c r="R180" s="90"/>
      <c r="S180" s="90"/>
      <c r="T180" s="90"/>
      <c r="U180" s="90"/>
      <c r="V180" s="90"/>
      <c r="W180" s="90"/>
      <c r="X180" s="90"/>
      <c r="Y180" s="90"/>
      <c r="Z180" s="90"/>
      <c r="AA180" s="90"/>
      <c r="AB180" s="90"/>
      <c r="AC180" s="90"/>
      <c r="AD180" s="90"/>
      <c r="AE180" s="90"/>
      <c r="AF180" s="90"/>
      <c r="AG180" s="90"/>
      <c r="AH180" s="90"/>
      <c r="AI180" s="90"/>
      <c r="AJ180" s="90"/>
      <c r="AK180" s="90"/>
      <c r="AL180" s="90"/>
      <c r="AM180" s="90"/>
      <c r="AN180" s="90"/>
      <c r="AO180" s="90"/>
      <c r="AP180" s="90"/>
      <c r="AQ180" s="90"/>
      <c r="AR180" s="90"/>
      <c r="AS180" s="85"/>
    </row>
    <row r="181" spans="1:45" ht="15" customHeight="1" x14ac:dyDescent="0.35">
      <c r="A181" s="90"/>
      <c r="B181" s="90"/>
      <c r="C181" s="90"/>
      <c r="D181" s="90"/>
      <c r="E181" s="90"/>
      <c r="F181" s="90"/>
      <c r="G181" s="90"/>
      <c r="H181" s="90"/>
      <c r="I181" s="90"/>
      <c r="J181" s="90"/>
      <c r="K181" s="90"/>
      <c r="L181" s="90"/>
      <c r="M181" s="90"/>
      <c r="N181" s="90"/>
      <c r="O181" s="90"/>
      <c r="P181" s="90"/>
      <c r="Q181" s="90"/>
      <c r="R181" s="90"/>
      <c r="S181" s="90"/>
      <c r="T181" s="90"/>
      <c r="U181" s="90"/>
      <c r="V181" s="90"/>
      <c r="W181" s="90"/>
      <c r="X181" s="90"/>
      <c r="Y181" s="90"/>
      <c r="Z181" s="90"/>
      <c r="AA181" s="90"/>
      <c r="AB181" s="90"/>
      <c r="AC181" s="90"/>
      <c r="AD181" s="90"/>
      <c r="AE181" s="90"/>
      <c r="AF181" s="90"/>
      <c r="AG181" s="90"/>
      <c r="AH181" s="90"/>
      <c r="AI181" s="90"/>
      <c r="AJ181" s="90"/>
      <c r="AK181" s="90"/>
      <c r="AL181" s="90"/>
      <c r="AM181" s="90"/>
      <c r="AN181" s="90"/>
      <c r="AO181" s="90"/>
      <c r="AP181" s="90"/>
      <c r="AQ181" s="90"/>
      <c r="AR181" s="90"/>
      <c r="AS181" s="85"/>
    </row>
    <row r="182" spans="1:45" ht="15" customHeight="1" x14ac:dyDescent="0.35">
      <c r="A182" s="90"/>
      <c r="B182" s="90"/>
      <c r="C182" s="90"/>
      <c r="D182" s="90"/>
      <c r="E182" s="90"/>
      <c r="F182" s="90"/>
      <c r="G182" s="90"/>
      <c r="H182" s="90"/>
      <c r="I182" s="90"/>
      <c r="J182" s="90"/>
      <c r="K182" s="90"/>
      <c r="L182" s="90"/>
      <c r="M182" s="90"/>
      <c r="N182" s="90"/>
      <c r="O182" s="90"/>
      <c r="P182" s="90"/>
      <c r="Q182" s="90"/>
      <c r="R182" s="90"/>
      <c r="S182" s="90"/>
      <c r="T182" s="90"/>
      <c r="U182" s="90"/>
      <c r="V182" s="90"/>
      <c r="W182" s="90"/>
      <c r="X182" s="90"/>
      <c r="Y182" s="90"/>
      <c r="Z182" s="90"/>
      <c r="AA182" s="90"/>
      <c r="AB182" s="90"/>
      <c r="AC182" s="90"/>
      <c r="AD182" s="90"/>
      <c r="AE182" s="90"/>
      <c r="AF182" s="90"/>
      <c r="AG182" s="90"/>
      <c r="AH182" s="90"/>
      <c r="AI182" s="90"/>
      <c r="AJ182" s="90"/>
      <c r="AK182" s="90"/>
      <c r="AL182" s="90"/>
      <c r="AM182" s="90"/>
      <c r="AN182" s="90"/>
      <c r="AO182" s="90"/>
      <c r="AP182" s="90"/>
      <c r="AQ182" s="90"/>
      <c r="AR182" s="90"/>
      <c r="AS182" s="85"/>
    </row>
    <row r="183" spans="1:45" ht="15" customHeight="1" x14ac:dyDescent="0.35">
      <c r="A183" s="90"/>
      <c r="B183" s="90"/>
      <c r="C183" s="90"/>
      <c r="D183" s="90"/>
      <c r="E183" s="90"/>
      <c r="F183" s="90"/>
      <c r="G183" s="90"/>
      <c r="H183" s="90"/>
      <c r="I183" s="90"/>
      <c r="J183" s="90"/>
      <c r="K183" s="90"/>
      <c r="L183" s="90"/>
      <c r="M183" s="90"/>
      <c r="N183" s="90"/>
      <c r="O183" s="90"/>
      <c r="P183" s="90"/>
      <c r="Q183" s="90"/>
      <c r="R183" s="90"/>
      <c r="S183" s="90"/>
      <c r="T183" s="90"/>
      <c r="U183" s="90"/>
      <c r="V183" s="90"/>
      <c r="W183" s="90"/>
      <c r="X183" s="90"/>
      <c r="Y183" s="90"/>
      <c r="Z183" s="90"/>
      <c r="AA183" s="90"/>
      <c r="AB183" s="90"/>
      <c r="AC183" s="90"/>
      <c r="AD183" s="90"/>
      <c r="AE183" s="90"/>
      <c r="AF183" s="90"/>
      <c r="AG183" s="90"/>
      <c r="AH183" s="90"/>
      <c r="AI183" s="90"/>
      <c r="AJ183" s="90"/>
      <c r="AK183" s="90"/>
      <c r="AL183" s="90"/>
      <c r="AM183" s="90"/>
      <c r="AN183" s="90"/>
      <c r="AO183" s="90"/>
      <c r="AP183" s="90"/>
      <c r="AQ183" s="90"/>
      <c r="AR183" s="90"/>
      <c r="AS183" s="85"/>
    </row>
    <row r="184" spans="1:45" ht="15" customHeight="1" x14ac:dyDescent="0.35">
      <c r="A184" s="90"/>
      <c r="B184" s="90"/>
      <c r="C184" s="90"/>
      <c r="D184" s="90"/>
      <c r="E184" s="90"/>
      <c r="F184" s="90"/>
      <c r="G184" s="90"/>
      <c r="H184" s="90"/>
      <c r="I184" s="90"/>
      <c r="J184" s="90"/>
      <c r="K184" s="90"/>
      <c r="L184" s="90"/>
      <c r="M184" s="90"/>
      <c r="N184" s="90"/>
      <c r="O184" s="90"/>
      <c r="P184" s="90"/>
      <c r="Q184" s="90"/>
      <c r="R184" s="90"/>
      <c r="S184" s="90"/>
      <c r="T184" s="90"/>
      <c r="U184" s="90"/>
      <c r="V184" s="90"/>
      <c r="W184" s="90"/>
      <c r="X184" s="90"/>
      <c r="Y184" s="90"/>
      <c r="Z184" s="90"/>
      <c r="AA184" s="90"/>
      <c r="AB184" s="90"/>
      <c r="AC184" s="90"/>
      <c r="AD184" s="90"/>
      <c r="AE184" s="90"/>
      <c r="AF184" s="90"/>
      <c r="AG184" s="90"/>
      <c r="AH184" s="90"/>
      <c r="AI184" s="90"/>
      <c r="AJ184" s="90"/>
      <c r="AK184" s="90"/>
      <c r="AL184" s="90"/>
      <c r="AM184" s="90"/>
      <c r="AN184" s="90"/>
      <c r="AO184" s="90"/>
      <c r="AP184" s="90"/>
      <c r="AQ184" s="90"/>
      <c r="AR184" s="90"/>
      <c r="AS184" s="85"/>
    </row>
    <row r="185" spans="1:45" ht="15" customHeight="1" x14ac:dyDescent="0.35">
      <c r="A185" s="90"/>
      <c r="B185" s="90"/>
      <c r="C185" s="90"/>
      <c r="D185" s="90"/>
      <c r="E185" s="90"/>
      <c r="F185" s="90"/>
      <c r="G185" s="90"/>
      <c r="H185" s="90"/>
      <c r="I185" s="90"/>
      <c r="J185" s="90"/>
      <c r="K185" s="90"/>
      <c r="L185" s="90"/>
      <c r="M185" s="90"/>
      <c r="N185" s="90"/>
      <c r="O185" s="90"/>
      <c r="P185" s="90"/>
      <c r="Q185" s="90"/>
      <c r="R185" s="90"/>
      <c r="S185" s="90"/>
      <c r="T185" s="90"/>
      <c r="U185" s="90"/>
      <c r="V185" s="90"/>
      <c r="W185" s="90"/>
      <c r="X185" s="90"/>
      <c r="Y185" s="90"/>
      <c r="Z185" s="90"/>
      <c r="AA185" s="90"/>
      <c r="AB185" s="90"/>
      <c r="AC185" s="90"/>
      <c r="AD185" s="90"/>
      <c r="AE185" s="90"/>
      <c r="AF185" s="90"/>
      <c r="AG185" s="90"/>
      <c r="AH185" s="90"/>
      <c r="AI185" s="90"/>
      <c r="AJ185" s="90"/>
      <c r="AK185" s="90"/>
      <c r="AL185" s="90"/>
      <c r="AM185" s="90"/>
      <c r="AN185" s="90"/>
      <c r="AO185" s="90"/>
      <c r="AP185" s="90"/>
      <c r="AQ185" s="90"/>
      <c r="AR185" s="90"/>
      <c r="AS185" s="85"/>
    </row>
    <row r="186" spans="1:45" ht="15" customHeight="1" x14ac:dyDescent="0.35">
      <c r="A186" s="90"/>
      <c r="B186" s="90"/>
      <c r="C186" s="90"/>
      <c r="D186" s="90"/>
      <c r="E186" s="90"/>
      <c r="F186" s="90"/>
      <c r="G186" s="90"/>
      <c r="H186" s="90"/>
      <c r="I186" s="90"/>
      <c r="J186" s="90"/>
      <c r="K186" s="90"/>
      <c r="L186" s="90"/>
      <c r="M186" s="90"/>
      <c r="N186" s="90"/>
      <c r="O186" s="90"/>
      <c r="P186" s="90"/>
      <c r="Q186" s="90"/>
      <c r="R186" s="90"/>
      <c r="S186" s="90"/>
      <c r="T186" s="90"/>
      <c r="U186" s="90"/>
      <c r="V186" s="90"/>
      <c r="W186" s="90"/>
      <c r="X186" s="90"/>
      <c r="Y186" s="90"/>
      <c r="Z186" s="90"/>
      <c r="AA186" s="90"/>
      <c r="AB186" s="90"/>
      <c r="AC186" s="90"/>
      <c r="AD186" s="90"/>
      <c r="AE186" s="90"/>
      <c r="AF186" s="90"/>
      <c r="AG186" s="90"/>
      <c r="AH186" s="90"/>
      <c r="AI186" s="90"/>
      <c r="AJ186" s="90"/>
      <c r="AK186" s="90"/>
      <c r="AL186" s="90"/>
      <c r="AM186" s="90"/>
      <c r="AN186" s="90"/>
      <c r="AO186" s="90"/>
      <c r="AP186" s="90"/>
      <c r="AQ186" s="90"/>
      <c r="AR186" s="90"/>
      <c r="AS186" s="85"/>
    </row>
    <row r="187" spans="1:45" ht="15" customHeight="1" x14ac:dyDescent="0.35">
      <c r="A187" s="90"/>
      <c r="B187" s="90"/>
      <c r="C187" s="90"/>
      <c r="D187" s="90"/>
      <c r="E187" s="90"/>
      <c r="F187" s="90"/>
      <c r="G187" s="90"/>
      <c r="H187" s="90"/>
      <c r="I187" s="90"/>
      <c r="J187" s="90"/>
      <c r="K187" s="90"/>
      <c r="L187" s="90"/>
      <c r="M187" s="90"/>
      <c r="N187" s="90"/>
      <c r="O187" s="90"/>
      <c r="P187" s="90"/>
      <c r="Q187" s="90"/>
      <c r="R187" s="90"/>
      <c r="S187" s="90"/>
      <c r="T187" s="90"/>
      <c r="U187" s="90"/>
      <c r="V187" s="90"/>
      <c r="W187" s="90"/>
      <c r="X187" s="90"/>
      <c r="Y187" s="90"/>
      <c r="Z187" s="90"/>
      <c r="AA187" s="90"/>
      <c r="AB187" s="90"/>
      <c r="AC187" s="90"/>
      <c r="AD187" s="90"/>
      <c r="AE187" s="90"/>
      <c r="AF187" s="90"/>
      <c r="AG187" s="90"/>
      <c r="AH187" s="90"/>
      <c r="AI187" s="90"/>
      <c r="AJ187" s="90"/>
      <c r="AK187" s="90"/>
      <c r="AL187" s="90"/>
      <c r="AM187" s="90"/>
      <c r="AN187" s="90"/>
      <c r="AO187" s="90"/>
      <c r="AP187" s="90"/>
      <c r="AQ187" s="90"/>
      <c r="AR187" s="90"/>
      <c r="AS187" s="85"/>
    </row>
    <row r="188" spans="1:45" ht="15" customHeight="1" x14ac:dyDescent="0.35">
      <c r="A188" s="90"/>
      <c r="B188" s="90"/>
      <c r="C188" s="90"/>
      <c r="D188" s="90"/>
      <c r="E188" s="90"/>
      <c r="F188" s="90"/>
      <c r="G188" s="90"/>
      <c r="H188" s="90"/>
      <c r="I188" s="90"/>
      <c r="J188" s="90"/>
      <c r="K188" s="90"/>
      <c r="L188" s="90"/>
      <c r="M188" s="90"/>
      <c r="N188" s="90"/>
      <c r="O188" s="90"/>
      <c r="P188" s="90"/>
      <c r="Q188" s="90"/>
      <c r="R188" s="90"/>
      <c r="S188" s="90"/>
      <c r="T188" s="90"/>
      <c r="U188" s="90"/>
      <c r="V188" s="90"/>
      <c r="W188" s="90"/>
      <c r="X188" s="90"/>
      <c r="Y188" s="90"/>
      <c r="Z188" s="90"/>
      <c r="AA188" s="90"/>
      <c r="AB188" s="90"/>
      <c r="AC188" s="90"/>
      <c r="AD188" s="90"/>
      <c r="AE188" s="90"/>
      <c r="AF188" s="90"/>
      <c r="AG188" s="90"/>
      <c r="AH188" s="90"/>
      <c r="AI188" s="90"/>
      <c r="AJ188" s="90"/>
      <c r="AK188" s="90"/>
      <c r="AL188" s="90"/>
      <c r="AM188" s="90"/>
      <c r="AN188" s="90"/>
      <c r="AO188" s="90"/>
      <c r="AP188" s="90"/>
      <c r="AQ188" s="90"/>
      <c r="AR188" s="90"/>
      <c r="AS188" s="85"/>
    </row>
    <row r="189" spans="1:45" ht="15" customHeight="1" x14ac:dyDescent="0.35">
      <c r="A189" s="90"/>
      <c r="B189" s="90"/>
      <c r="C189" s="90"/>
      <c r="D189" s="90"/>
      <c r="E189" s="90"/>
      <c r="F189" s="90"/>
      <c r="G189" s="90"/>
      <c r="H189" s="90"/>
      <c r="I189" s="90"/>
      <c r="J189" s="90"/>
      <c r="K189" s="90"/>
      <c r="L189" s="90"/>
      <c r="M189" s="90"/>
      <c r="N189" s="90"/>
      <c r="O189" s="90"/>
      <c r="P189" s="90"/>
      <c r="Q189" s="90"/>
      <c r="R189" s="90"/>
      <c r="S189" s="90"/>
      <c r="T189" s="90"/>
      <c r="U189" s="90"/>
      <c r="V189" s="90"/>
      <c r="W189" s="90"/>
      <c r="X189" s="90"/>
      <c r="Y189" s="90"/>
      <c r="Z189" s="90"/>
      <c r="AA189" s="90"/>
      <c r="AB189" s="90"/>
      <c r="AC189" s="90"/>
      <c r="AD189" s="90"/>
      <c r="AE189" s="90"/>
      <c r="AF189" s="90"/>
      <c r="AG189" s="90"/>
      <c r="AH189" s="90"/>
      <c r="AI189" s="90"/>
      <c r="AJ189" s="90"/>
      <c r="AK189" s="90"/>
      <c r="AL189" s="90"/>
      <c r="AM189" s="90"/>
      <c r="AN189" s="90"/>
      <c r="AO189" s="90"/>
      <c r="AP189" s="90"/>
      <c r="AQ189" s="90"/>
      <c r="AR189" s="90"/>
      <c r="AS189" s="85"/>
    </row>
    <row r="190" spans="1:45" ht="15" customHeight="1" x14ac:dyDescent="0.35">
      <c r="A190" s="90"/>
      <c r="B190" s="90"/>
      <c r="C190" s="90"/>
      <c r="D190" s="90"/>
      <c r="E190" s="90"/>
      <c r="F190" s="90"/>
      <c r="G190" s="90"/>
      <c r="H190" s="90"/>
      <c r="I190" s="90"/>
      <c r="J190" s="90"/>
      <c r="K190" s="90"/>
      <c r="L190" s="90"/>
      <c r="M190" s="90"/>
      <c r="N190" s="90"/>
      <c r="O190" s="90"/>
      <c r="P190" s="90"/>
      <c r="Q190" s="90"/>
      <c r="R190" s="90"/>
      <c r="S190" s="90"/>
      <c r="T190" s="90"/>
      <c r="U190" s="90"/>
      <c r="V190" s="90"/>
      <c r="W190" s="90"/>
      <c r="X190" s="90"/>
      <c r="Y190" s="90"/>
      <c r="Z190" s="90"/>
      <c r="AA190" s="90"/>
      <c r="AB190" s="90"/>
      <c r="AC190" s="90"/>
      <c r="AD190" s="90"/>
      <c r="AE190" s="90"/>
      <c r="AF190" s="90"/>
      <c r="AG190" s="90"/>
      <c r="AH190" s="90"/>
      <c r="AI190" s="90"/>
      <c r="AJ190" s="90"/>
      <c r="AK190" s="90"/>
      <c r="AL190" s="90"/>
      <c r="AM190" s="90"/>
      <c r="AN190" s="90"/>
      <c r="AO190" s="90"/>
      <c r="AP190" s="90"/>
      <c r="AQ190" s="90"/>
      <c r="AR190" s="90"/>
      <c r="AS190" s="85"/>
    </row>
    <row r="191" spans="1:45" ht="15" customHeight="1" x14ac:dyDescent="0.35">
      <c r="A191" s="90"/>
      <c r="B191" s="90"/>
      <c r="C191" s="90"/>
      <c r="D191" s="90"/>
      <c r="E191" s="90"/>
      <c r="F191" s="90"/>
      <c r="G191" s="90"/>
      <c r="H191" s="90"/>
      <c r="I191" s="90"/>
      <c r="J191" s="90"/>
      <c r="K191" s="90"/>
      <c r="L191" s="90"/>
      <c r="M191" s="90"/>
      <c r="N191" s="90"/>
      <c r="O191" s="90"/>
      <c r="P191" s="90"/>
      <c r="Q191" s="90"/>
      <c r="R191" s="90"/>
      <c r="S191" s="90"/>
      <c r="T191" s="90"/>
      <c r="U191" s="90"/>
      <c r="V191" s="90"/>
      <c r="W191" s="90"/>
      <c r="X191" s="90"/>
      <c r="Y191" s="90"/>
      <c r="Z191" s="90"/>
      <c r="AA191" s="90"/>
      <c r="AB191" s="90"/>
      <c r="AC191" s="90"/>
      <c r="AD191" s="90"/>
      <c r="AE191" s="90"/>
      <c r="AF191" s="90"/>
      <c r="AG191" s="90"/>
      <c r="AH191" s="90"/>
      <c r="AI191" s="90"/>
      <c r="AJ191" s="90"/>
      <c r="AK191" s="90"/>
      <c r="AL191" s="90"/>
      <c r="AM191" s="90"/>
      <c r="AN191" s="90"/>
      <c r="AO191" s="90"/>
      <c r="AP191" s="90"/>
      <c r="AQ191" s="90"/>
      <c r="AR191" s="90"/>
      <c r="AS191" s="85"/>
    </row>
    <row r="192" spans="1:45" ht="15" customHeight="1" x14ac:dyDescent="0.35">
      <c r="A192" s="90"/>
      <c r="B192" s="90"/>
      <c r="C192" s="90"/>
      <c r="D192" s="90"/>
      <c r="E192" s="90"/>
      <c r="F192" s="90"/>
      <c r="G192" s="90"/>
      <c r="H192" s="90"/>
      <c r="I192" s="90"/>
      <c r="J192" s="90"/>
      <c r="K192" s="90"/>
      <c r="L192" s="90"/>
      <c r="M192" s="90"/>
      <c r="N192" s="90"/>
      <c r="O192" s="90"/>
      <c r="P192" s="90"/>
      <c r="Q192" s="90"/>
      <c r="R192" s="90"/>
      <c r="S192" s="90"/>
      <c r="T192" s="90"/>
      <c r="U192" s="90"/>
      <c r="V192" s="90"/>
      <c r="W192" s="90"/>
      <c r="X192" s="90"/>
      <c r="Y192" s="90"/>
      <c r="Z192" s="90"/>
      <c r="AA192" s="90"/>
      <c r="AB192" s="90"/>
      <c r="AC192" s="90"/>
      <c r="AD192" s="90"/>
      <c r="AE192" s="90"/>
      <c r="AF192" s="90"/>
      <c r="AG192" s="90"/>
      <c r="AH192" s="90"/>
      <c r="AI192" s="90"/>
      <c r="AJ192" s="90"/>
      <c r="AK192" s="90"/>
      <c r="AL192" s="90"/>
      <c r="AM192" s="90"/>
      <c r="AN192" s="90"/>
      <c r="AO192" s="90"/>
      <c r="AP192" s="90"/>
      <c r="AQ192" s="90"/>
      <c r="AR192" s="90"/>
      <c r="AS192" s="85"/>
    </row>
    <row r="193" spans="1:45" ht="15" customHeight="1" x14ac:dyDescent="0.35">
      <c r="A193" s="90"/>
      <c r="B193" s="90"/>
      <c r="C193" s="90"/>
      <c r="D193" s="90"/>
      <c r="E193" s="90"/>
      <c r="F193" s="90"/>
      <c r="G193" s="90"/>
      <c r="H193" s="90"/>
      <c r="I193" s="90"/>
      <c r="J193" s="90"/>
      <c r="K193" s="90"/>
      <c r="L193" s="90"/>
      <c r="M193" s="90"/>
      <c r="N193" s="90"/>
      <c r="O193" s="90"/>
      <c r="P193" s="90"/>
      <c r="Q193" s="90"/>
      <c r="R193" s="90"/>
      <c r="S193" s="90"/>
      <c r="T193" s="90"/>
      <c r="U193" s="90"/>
      <c r="V193" s="90"/>
      <c r="W193" s="90"/>
      <c r="X193" s="90"/>
      <c r="Y193" s="90"/>
      <c r="Z193" s="90"/>
      <c r="AA193" s="90"/>
      <c r="AB193" s="90"/>
      <c r="AC193" s="90"/>
      <c r="AD193" s="90"/>
      <c r="AE193" s="90"/>
      <c r="AF193" s="90"/>
      <c r="AG193" s="90"/>
      <c r="AH193" s="90"/>
      <c r="AI193" s="90"/>
      <c r="AJ193" s="90"/>
      <c r="AK193" s="90"/>
      <c r="AL193" s="90"/>
      <c r="AM193" s="90"/>
      <c r="AN193" s="90"/>
      <c r="AO193" s="90"/>
      <c r="AP193" s="90"/>
      <c r="AQ193" s="90"/>
      <c r="AR193" s="90"/>
      <c r="AS193" s="85"/>
    </row>
    <row r="194" spans="1:45" ht="15" customHeight="1" x14ac:dyDescent="0.35">
      <c r="A194" s="90"/>
      <c r="B194" s="90"/>
      <c r="C194" s="90"/>
      <c r="D194" s="90"/>
      <c r="E194" s="90"/>
      <c r="F194" s="90"/>
      <c r="G194" s="90"/>
      <c r="H194" s="90"/>
      <c r="I194" s="90"/>
      <c r="J194" s="90"/>
      <c r="K194" s="90"/>
      <c r="L194" s="90"/>
      <c r="M194" s="90"/>
      <c r="N194" s="90"/>
      <c r="O194" s="90"/>
      <c r="P194" s="90"/>
      <c r="Q194" s="90"/>
      <c r="R194" s="90"/>
      <c r="S194" s="90"/>
      <c r="T194" s="90"/>
      <c r="U194" s="90"/>
      <c r="V194" s="90"/>
      <c r="W194" s="90"/>
      <c r="X194" s="90"/>
      <c r="Y194" s="90"/>
      <c r="Z194" s="90"/>
      <c r="AA194" s="90"/>
      <c r="AB194" s="90"/>
      <c r="AC194" s="90"/>
      <c r="AD194" s="90"/>
      <c r="AE194" s="90"/>
      <c r="AF194" s="90"/>
      <c r="AG194" s="90"/>
      <c r="AH194" s="90"/>
      <c r="AI194" s="90"/>
      <c r="AJ194" s="90"/>
      <c r="AK194" s="90"/>
      <c r="AL194" s="90"/>
      <c r="AM194" s="90"/>
      <c r="AN194" s="90"/>
      <c r="AO194" s="90"/>
      <c r="AP194" s="90"/>
      <c r="AQ194" s="90"/>
      <c r="AR194" s="90"/>
      <c r="AS194" s="85"/>
    </row>
    <row r="195" spans="1:45" ht="15" customHeight="1" x14ac:dyDescent="0.35">
      <c r="A195" s="90"/>
      <c r="B195" s="90"/>
      <c r="C195" s="90"/>
      <c r="D195" s="90"/>
      <c r="E195" s="90"/>
      <c r="F195" s="90"/>
      <c r="G195" s="90"/>
      <c r="H195" s="90"/>
      <c r="I195" s="90"/>
      <c r="J195" s="90"/>
      <c r="K195" s="90"/>
      <c r="L195" s="90"/>
      <c r="M195" s="90"/>
      <c r="N195" s="90"/>
      <c r="O195" s="90"/>
      <c r="P195" s="90"/>
      <c r="Q195" s="90"/>
      <c r="R195" s="90"/>
      <c r="S195" s="90"/>
      <c r="T195" s="90"/>
      <c r="U195" s="90"/>
      <c r="V195" s="90"/>
      <c r="W195" s="90"/>
      <c r="X195" s="90"/>
      <c r="Y195" s="90"/>
      <c r="Z195" s="90"/>
      <c r="AA195" s="90"/>
      <c r="AB195" s="90"/>
      <c r="AC195" s="90"/>
      <c r="AD195" s="90"/>
      <c r="AE195" s="90"/>
      <c r="AF195" s="90"/>
      <c r="AG195" s="90"/>
      <c r="AH195" s="90"/>
      <c r="AI195" s="90"/>
      <c r="AJ195" s="90"/>
      <c r="AK195" s="90"/>
      <c r="AL195" s="90"/>
      <c r="AM195" s="90"/>
      <c r="AN195" s="90"/>
      <c r="AO195" s="90"/>
      <c r="AP195" s="90"/>
      <c r="AQ195" s="90"/>
      <c r="AR195" s="90"/>
      <c r="AS195" s="85"/>
    </row>
    <row r="196" spans="1:45" ht="15" customHeight="1" x14ac:dyDescent="0.35">
      <c r="A196" s="90"/>
      <c r="B196" s="90"/>
      <c r="C196" s="90"/>
      <c r="D196" s="90"/>
      <c r="E196" s="90"/>
      <c r="F196" s="90"/>
      <c r="G196" s="90"/>
      <c r="H196" s="90"/>
      <c r="I196" s="90"/>
      <c r="J196" s="90"/>
      <c r="K196" s="90"/>
      <c r="L196" s="90"/>
      <c r="M196" s="90"/>
      <c r="N196" s="90"/>
      <c r="O196" s="90"/>
      <c r="P196" s="90"/>
      <c r="Q196" s="90"/>
      <c r="R196" s="90"/>
      <c r="S196" s="90"/>
      <c r="T196" s="90"/>
      <c r="U196" s="90"/>
      <c r="V196" s="90"/>
      <c r="W196" s="90"/>
      <c r="X196" s="90"/>
      <c r="Y196" s="90"/>
      <c r="Z196" s="90"/>
      <c r="AA196" s="90"/>
      <c r="AB196" s="90"/>
      <c r="AC196" s="90"/>
      <c r="AD196" s="90"/>
      <c r="AE196" s="90"/>
      <c r="AF196" s="90"/>
      <c r="AG196" s="90"/>
      <c r="AH196" s="90"/>
      <c r="AI196" s="90"/>
      <c r="AJ196" s="90"/>
      <c r="AK196" s="90"/>
      <c r="AL196" s="90"/>
      <c r="AM196" s="90"/>
      <c r="AN196" s="90"/>
      <c r="AO196" s="90"/>
      <c r="AP196" s="90"/>
      <c r="AQ196" s="90"/>
      <c r="AR196" s="90"/>
      <c r="AS196" s="85"/>
    </row>
    <row r="197" spans="1:45" ht="15" customHeight="1" x14ac:dyDescent="0.35">
      <c r="A197" s="90"/>
      <c r="B197" s="90"/>
      <c r="C197" s="90"/>
      <c r="D197" s="90"/>
      <c r="E197" s="90"/>
      <c r="F197" s="90"/>
      <c r="G197" s="90"/>
      <c r="H197" s="90"/>
      <c r="I197" s="90"/>
      <c r="J197" s="90"/>
      <c r="K197" s="90"/>
      <c r="L197" s="90"/>
      <c r="M197" s="90"/>
      <c r="N197" s="90"/>
      <c r="O197" s="90"/>
      <c r="P197" s="90"/>
      <c r="Q197" s="90"/>
      <c r="R197" s="90"/>
      <c r="S197" s="90"/>
      <c r="T197" s="90"/>
      <c r="U197" s="90"/>
      <c r="V197" s="90"/>
      <c r="W197" s="90"/>
      <c r="X197" s="90"/>
      <c r="Y197" s="90"/>
      <c r="Z197" s="90"/>
      <c r="AA197" s="90"/>
      <c r="AB197" s="90"/>
      <c r="AC197" s="90"/>
      <c r="AD197" s="90"/>
      <c r="AE197" s="90"/>
      <c r="AF197" s="90"/>
      <c r="AG197" s="90"/>
      <c r="AH197" s="90"/>
      <c r="AI197" s="90"/>
      <c r="AJ197" s="90"/>
      <c r="AK197" s="90"/>
      <c r="AL197" s="90"/>
      <c r="AM197" s="90"/>
      <c r="AN197" s="90"/>
      <c r="AO197" s="90"/>
      <c r="AP197" s="90"/>
      <c r="AQ197" s="90"/>
      <c r="AR197" s="90"/>
      <c r="AS197" s="85"/>
    </row>
    <row r="198" spans="1:45" ht="15" customHeight="1" x14ac:dyDescent="0.35">
      <c r="A198" s="90"/>
      <c r="B198" s="90"/>
      <c r="C198" s="90"/>
      <c r="D198" s="90"/>
      <c r="E198" s="90"/>
      <c r="F198" s="90"/>
      <c r="G198" s="90"/>
      <c r="H198" s="90"/>
      <c r="I198" s="90"/>
      <c r="J198" s="90"/>
      <c r="K198" s="90"/>
      <c r="L198" s="90"/>
      <c r="M198" s="90"/>
      <c r="N198" s="90"/>
      <c r="O198" s="90"/>
      <c r="P198" s="90"/>
      <c r="Q198" s="90"/>
      <c r="R198" s="90"/>
      <c r="S198" s="90"/>
      <c r="T198" s="90"/>
      <c r="U198" s="90"/>
      <c r="V198" s="90"/>
      <c r="W198" s="90"/>
      <c r="X198" s="90"/>
      <c r="Y198" s="90"/>
      <c r="Z198" s="90"/>
      <c r="AA198" s="90"/>
      <c r="AB198" s="90"/>
      <c r="AC198" s="90"/>
      <c r="AD198" s="90"/>
      <c r="AE198" s="90"/>
      <c r="AF198" s="90"/>
      <c r="AG198" s="90"/>
      <c r="AH198" s="90"/>
      <c r="AI198" s="90"/>
      <c r="AJ198" s="90"/>
      <c r="AK198" s="90"/>
      <c r="AL198" s="90"/>
      <c r="AM198" s="90"/>
      <c r="AN198" s="90"/>
      <c r="AO198" s="90"/>
      <c r="AP198" s="90"/>
      <c r="AQ198" s="90"/>
      <c r="AR198" s="90"/>
      <c r="AS198" s="85"/>
    </row>
    <row r="199" spans="1:45" ht="15" customHeight="1" x14ac:dyDescent="0.35">
      <c r="A199" s="90"/>
      <c r="B199" s="90"/>
      <c r="C199" s="90"/>
      <c r="D199" s="90"/>
      <c r="E199" s="90"/>
      <c r="F199" s="90"/>
      <c r="G199" s="90"/>
      <c r="H199" s="90"/>
      <c r="I199" s="90"/>
      <c r="J199" s="90"/>
      <c r="K199" s="90"/>
      <c r="L199" s="90"/>
      <c r="M199" s="90"/>
      <c r="N199" s="90"/>
      <c r="O199" s="90"/>
      <c r="P199" s="90"/>
      <c r="Q199" s="90"/>
      <c r="R199" s="90"/>
      <c r="S199" s="90"/>
      <c r="T199" s="90"/>
      <c r="U199" s="90"/>
      <c r="V199" s="90"/>
      <c r="W199" s="90"/>
      <c r="X199" s="90"/>
      <c r="Y199" s="90"/>
      <c r="Z199" s="90"/>
      <c r="AA199" s="90"/>
      <c r="AB199" s="90"/>
      <c r="AC199" s="90"/>
      <c r="AD199" s="90"/>
      <c r="AE199" s="90"/>
      <c r="AF199" s="90"/>
      <c r="AG199" s="90"/>
      <c r="AH199" s="90"/>
      <c r="AI199" s="90"/>
      <c r="AJ199" s="90"/>
      <c r="AK199" s="90"/>
      <c r="AL199" s="90"/>
      <c r="AM199" s="90"/>
      <c r="AN199" s="90"/>
      <c r="AO199" s="90"/>
      <c r="AP199" s="90"/>
      <c r="AQ199" s="90"/>
      <c r="AR199" s="90"/>
      <c r="AS199" s="85"/>
    </row>
    <row r="200" spans="1:45" ht="15" customHeight="1" x14ac:dyDescent="0.35">
      <c r="A200" s="90"/>
      <c r="B200" s="90"/>
      <c r="C200" s="90"/>
      <c r="D200" s="90"/>
      <c r="E200" s="90"/>
      <c r="F200" s="90"/>
      <c r="G200" s="90"/>
      <c r="H200" s="90"/>
      <c r="I200" s="90"/>
      <c r="J200" s="90"/>
      <c r="K200" s="90"/>
      <c r="L200" s="90"/>
      <c r="M200" s="90"/>
      <c r="N200" s="90"/>
      <c r="O200" s="90"/>
      <c r="P200" s="90"/>
      <c r="Q200" s="90"/>
      <c r="R200" s="90"/>
      <c r="S200" s="90"/>
      <c r="T200" s="90"/>
      <c r="U200" s="90"/>
      <c r="V200" s="90"/>
      <c r="W200" s="90"/>
      <c r="X200" s="90"/>
      <c r="Y200" s="90"/>
      <c r="Z200" s="90"/>
      <c r="AA200" s="90"/>
      <c r="AB200" s="90"/>
      <c r="AC200" s="90"/>
      <c r="AD200" s="90"/>
      <c r="AE200" s="90"/>
      <c r="AF200" s="90"/>
      <c r="AG200" s="90"/>
      <c r="AH200" s="90"/>
      <c r="AI200" s="90"/>
      <c r="AJ200" s="90"/>
      <c r="AK200" s="90"/>
      <c r="AL200" s="90"/>
      <c r="AM200" s="90"/>
      <c r="AN200" s="90"/>
      <c r="AO200" s="90"/>
      <c r="AP200" s="90"/>
      <c r="AQ200" s="90"/>
      <c r="AR200" s="90"/>
      <c r="AS200" s="85"/>
    </row>
    <row r="201" spans="1:45" ht="15" customHeight="1" x14ac:dyDescent="0.35">
      <c r="A201" s="90"/>
      <c r="B201" s="90"/>
      <c r="C201" s="90"/>
      <c r="D201" s="90"/>
      <c r="E201" s="90"/>
      <c r="F201" s="90"/>
      <c r="G201" s="90"/>
      <c r="H201" s="90"/>
      <c r="I201" s="90"/>
      <c r="J201" s="90"/>
      <c r="K201" s="90"/>
      <c r="L201" s="90"/>
      <c r="M201" s="90"/>
      <c r="N201" s="90"/>
      <c r="O201" s="90"/>
      <c r="P201" s="90"/>
      <c r="Q201" s="90"/>
      <c r="R201" s="90"/>
      <c r="S201" s="90"/>
      <c r="T201" s="90"/>
      <c r="U201" s="90"/>
      <c r="V201" s="90"/>
      <c r="W201" s="90"/>
      <c r="X201" s="90"/>
      <c r="Y201" s="90"/>
      <c r="Z201" s="90"/>
      <c r="AA201" s="90"/>
      <c r="AB201" s="90"/>
      <c r="AC201" s="90"/>
      <c r="AD201" s="90"/>
      <c r="AE201" s="90"/>
      <c r="AF201" s="90"/>
      <c r="AG201" s="90"/>
      <c r="AH201" s="90"/>
      <c r="AI201" s="90"/>
      <c r="AJ201" s="90"/>
      <c r="AK201" s="90"/>
      <c r="AL201" s="90"/>
      <c r="AM201" s="90"/>
      <c r="AN201" s="90"/>
      <c r="AO201" s="90"/>
      <c r="AP201" s="90"/>
      <c r="AQ201" s="90"/>
      <c r="AR201" s="90"/>
      <c r="AS201" s="85"/>
    </row>
    <row r="202" spans="1:45" ht="15" customHeight="1" x14ac:dyDescent="0.35">
      <c r="A202" s="90"/>
      <c r="B202" s="90"/>
      <c r="C202" s="90"/>
      <c r="D202" s="90"/>
      <c r="E202" s="90"/>
      <c r="F202" s="90"/>
      <c r="G202" s="90"/>
      <c r="H202" s="90"/>
      <c r="I202" s="90"/>
      <c r="J202" s="90"/>
      <c r="K202" s="90"/>
      <c r="L202" s="90"/>
      <c r="M202" s="90"/>
      <c r="N202" s="90"/>
      <c r="O202" s="90"/>
      <c r="P202" s="90"/>
      <c r="Q202" s="90"/>
      <c r="R202" s="90"/>
      <c r="S202" s="90"/>
      <c r="T202" s="90"/>
      <c r="U202" s="90"/>
      <c r="V202" s="90"/>
      <c r="W202" s="90"/>
      <c r="X202" s="90"/>
      <c r="Y202" s="90"/>
      <c r="Z202" s="90"/>
      <c r="AA202" s="90"/>
      <c r="AB202" s="90"/>
      <c r="AC202" s="90"/>
      <c r="AD202" s="90"/>
      <c r="AE202" s="90"/>
      <c r="AF202" s="90"/>
      <c r="AG202" s="90"/>
      <c r="AH202" s="90"/>
      <c r="AI202" s="90"/>
      <c r="AJ202" s="90"/>
      <c r="AK202" s="90"/>
      <c r="AL202" s="90"/>
      <c r="AM202" s="90"/>
      <c r="AN202" s="90"/>
      <c r="AO202" s="90"/>
      <c r="AP202" s="90"/>
      <c r="AQ202" s="90"/>
      <c r="AR202" s="90"/>
      <c r="AS202" s="85"/>
    </row>
    <row r="203" spans="1:45" ht="15" customHeight="1" x14ac:dyDescent="0.35">
      <c r="A203" s="90"/>
      <c r="B203" s="90"/>
      <c r="C203" s="90"/>
      <c r="D203" s="90"/>
      <c r="E203" s="90"/>
      <c r="F203" s="90"/>
      <c r="G203" s="90"/>
      <c r="H203" s="90"/>
      <c r="I203" s="90"/>
      <c r="J203" s="90"/>
      <c r="K203" s="90"/>
      <c r="L203" s="90"/>
      <c r="M203" s="90"/>
      <c r="N203" s="90"/>
      <c r="O203" s="90"/>
      <c r="P203" s="90"/>
      <c r="Q203" s="90"/>
      <c r="R203" s="90"/>
      <c r="S203" s="90"/>
      <c r="T203" s="90"/>
      <c r="U203" s="90"/>
      <c r="V203" s="90"/>
      <c r="W203" s="90"/>
      <c r="X203" s="90"/>
      <c r="Y203" s="90"/>
      <c r="Z203" s="90"/>
      <c r="AA203" s="90"/>
      <c r="AB203" s="90"/>
      <c r="AC203" s="90"/>
      <c r="AD203" s="90"/>
      <c r="AE203" s="90"/>
      <c r="AF203" s="90"/>
      <c r="AG203" s="90"/>
      <c r="AH203" s="90"/>
      <c r="AI203" s="90"/>
      <c r="AJ203" s="90"/>
      <c r="AK203" s="90"/>
      <c r="AL203" s="90"/>
      <c r="AM203" s="90"/>
      <c r="AN203" s="90"/>
      <c r="AO203" s="90"/>
      <c r="AP203" s="90"/>
      <c r="AQ203" s="90"/>
      <c r="AR203" s="90"/>
      <c r="AS203" s="85"/>
    </row>
    <row r="204" spans="1:45" ht="15" customHeight="1" x14ac:dyDescent="0.35">
      <c r="A204" s="90"/>
      <c r="B204" s="90"/>
      <c r="C204" s="90"/>
      <c r="D204" s="90"/>
      <c r="E204" s="90"/>
      <c r="F204" s="90"/>
      <c r="G204" s="90"/>
      <c r="H204" s="90"/>
      <c r="I204" s="90"/>
      <c r="J204" s="90"/>
      <c r="K204" s="90"/>
      <c r="L204" s="90"/>
      <c r="M204" s="90"/>
      <c r="N204" s="90"/>
      <c r="O204" s="90"/>
      <c r="P204" s="90"/>
      <c r="Q204" s="90"/>
      <c r="R204" s="90"/>
      <c r="S204" s="90"/>
      <c r="T204" s="90"/>
      <c r="U204" s="90"/>
      <c r="V204" s="90"/>
      <c r="W204" s="90"/>
      <c r="X204" s="90"/>
      <c r="Y204" s="90"/>
      <c r="Z204" s="90"/>
      <c r="AA204" s="90"/>
      <c r="AB204" s="90"/>
      <c r="AC204" s="90"/>
      <c r="AD204" s="90"/>
      <c r="AE204" s="90"/>
      <c r="AF204" s="90"/>
      <c r="AG204" s="90"/>
      <c r="AH204" s="90"/>
      <c r="AI204" s="90"/>
      <c r="AJ204" s="90"/>
      <c r="AK204" s="90"/>
      <c r="AL204" s="90"/>
      <c r="AM204" s="90"/>
      <c r="AN204" s="90"/>
      <c r="AO204" s="90"/>
      <c r="AP204" s="90"/>
      <c r="AQ204" s="90"/>
      <c r="AR204" s="90"/>
      <c r="AS204" s="85"/>
    </row>
    <row r="205" spans="1:45" ht="15" customHeight="1" x14ac:dyDescent="0.35">
      <c r="A205" s="90"/>
      <c r="B205" s="90"/>
      <c r="C205" s="90"/>
      <c r="D205" s="90"/>
      <c r="E205" s="90"/>
      <c r="F205" s="90"/>
      <c r="G205" s="90"/>
      <c r="H205" s="90"/>
      <c r="I205" s="90"/>
      <c r="J205" s="90"/>
      <c r="K205" s="90"/>
      <c r="L205" s="90"/>
      <c r="M205" s="90"/>
      <c r="N205" s="90"/>
      <c r="O205" s="90"/>
      <c r="P205" s="90"/>
      <c r="Q205" s="90"/>
      <c r="R205" s="90"/>
      <c r="S205" s="90"/>
      <c r="T205" s="90"/>
      <c r="U205" s="90"/>
      <c r="V205" s="90"/>
      <c r="W205" s="90"/>
      <c r="X205" s="90"/>
      <c r="Y205" s="90"/>
      <c r="Z205" s="90"/>
      <c r="AA205" s="90"/>
      <c r="AB205" s="90"/>
      <c r="AC205" s="90"/>
      <c r="AD205" s="90"/>
      <c r="AE205" s="90"/>
      <c r="AF205" s="90"/>
      <c r="AG205" s="90"/>
      <c r="AH205" s="90"/>
      <c r="AI205" s="90"/>
      <c r="AJ205" s="90"/>
      <c r="AK205" s="90"/>
      <c r="AL205" s="90"/>
      <c r="AM205" s="90"/>
      <c r="AN205" s="90"/>
      <c r="AO205" s="90"/>
      <c r="AP205" s="90"/>
      <c r="AQ205" s="90"/>
      <c r="AR205" s="90"/>
      <c r="AS205" s="85"/>
    </row>
    <row r="206" spans="1:45" ht="15" customHeight="1" x14ac:dyDescent="0.35">
      <c r="A206" s="90"/>
      <c r="B206" s="90"/>
      <c r="C206" s="90"/>
      <c r="D206" s="90"/>
      <c r="E206" s="90"/>
      <c r="F206" s="90"/>
      <c r="G206" s="90"/>
      <c r="H206" s="90"/>
      <c r="I206" s="90"/>
      <c r="J206" s="90"/>
      <c r="K206" s="90"/>
      <c r="L206" s="90"/>
      <c r="M206" s="90"/>
      <c r="N206" s="90"/>
      <c r="O206" s="90"/>
      <c r="P206" s="90"/>
      <c r="Q206" s="90"/>
      <c r="R206" s="90"/>
      <c r="S206" s="90"/>
      <c r="T206" s="90"/>
      <c r="U206" s="90"/>
      <c r="V206" s="90"/>
      <c r="W206" s="90"/>
      <c r="X206" s="90"/>
      <c r="Y206" s="90"/>
      <c r="Z206" s="90"/>
      <c r="AA206" s="90"/>
      <c r="AB206" s="90"/>
      <c r="AC206" s="90"/>
      <c r="AD206" s="90"/>
      <c r="AE206" s="90"/>
      <c r="AF206" s="90"/>
      <c r="AG206" s="90"/>
      <c r="AH206" s="90"/>
      <c r="AI206" s="90"/>
      <c r="AJ206" s="90"/>
      <c r="AK206" s="90"/>
      <c r="AL206" s="90"/>
      <c r="AM206" s="90"/>
      <c r="AN206" s="90"/>
      <c r="AO206" s="90"/>
      <c r="AP206" s="90"/>
      <c r="AQ206" s="90"/>
      <c r="AR206" s="90"/>
      <c r="AS206" s="85"/>
    </row>
    <row r="207" spans="1:45" ht="15" customHeight="1" x14ac:dyDescent="0.35">
      <c r="A207" s="90"/>
      <c r="B207" s="90"/>
      <c r="C207" s="90"/>
      <c r="D207" s="90"/>
      <c r="E207" s="90"/>
      <c r="F207" s="90"/>
      <c r="G207" s="90"/>
      <c r="H207" s="90"/>
      <c r="I207" s="90"/>
      <c r="J207" s="90"/>
      <c r="K207" s="90"/>
      <c r="L207" s="90"/>
      <c r="M207" s="90"/>
      <c r="N207" s="90"/>
      <c r="O207" s="90"/>
      <c r="P207" s="90"/>
      <c r="Q207" s="90"/>
      <c r="R207" s="90"/>
      <c r="S207" s="90"/>
      <c r="T207" s="90"/>
      <c r="U207" s="90"/>
      <c r="V207" s="90"/>
      <c r="W207" s="90"/>
      <c r="X207" s="90"/>
      <c r="Y207" s="90"/>
      <c r="Z207" s="90"/>
      <c r="AA207" s="90"/>
      <c r="AB207" s="90"/>
      <c r="AC207" s="90"/>
      <c r="AD207" s="90"/>
      <c r="AE207" s="90"/>
      <c r="AF207" s="90"/>
      <c r="AG207" s="90"/>
      <c r="AH207" s="90"/>
      <c r="AI207" s="90"/>
      <c r="AJ207" s="90"/>
      <c r="AK207" s="90"/>
      <c r="AL207" s="90"/>
      <c r="AM207" s="90"/>
      <c r="AN207" s="90"/>
      <c r="AO207" s="90"/>
      <c r="AP207" s="90"/>
      <c r="AQ207" s="90"/>
      <c r="AR207" s="90"/>
      <c r="AS207" s="85"/>
    </row>
    <row r="208" spans="1:45" ht="15" customHeight="1" x14ac:dyDescent="0.35">
      <c r="A208" s="90"/>
      <c r="B208" s="90"/>
      <c r="C208" s="90"/>
      <c r="D208" s="90"/>
      <c r="E208" s="90"/>
      <c r="F208" s="90"/>
      <c r="G208" s="90"/>
      <c r="H208" s="90"/>
      <c r="I208" s="90"/>
      <c r="J208" s="90"/>
      <c r="K208" s="90"/>
      <c r="L208" s="90"/>
      <c r="M208" s="90"/>
      <c r="N208" s="90"/>
      <c r="O208" s="90"/>
      <c r="P208" s="90"/>
      <c r="Q208" s="90"/>
      <c r="R208" s="90"/>
      <c r="S208" s="90"/>
      <c r="T208" s="90"/>
      <c r="U208" s="90"/>
      <c r="V208" s="90"/>
      <c r="W208" s="90"/>
      <c r="X208" s="90"/>
      <c r="Y208" s="90"/>
      <c r="Z208" s="90"/>
      <c r="AA208" s="90"/>
      <c r="AB208" s="90"/>
      <c r="AC208" s="90"/>
      <c r="AD208" s="90"/>
      <c r="AE208" s="90"/>
      <c r="AF208" s="90"/>
      <c r="AG208" s="90"/>
      <c r="AH208" s="90"/>
      <c r="AI208" s="90"/>
      <c r="AJ208" s="90"/>
      <c r="AK208" s="90"/>
      <c r="AL208" s="90"/>
      <c r="AM208" s="90"/>
      <c r="AN208" s="90"/>
      <c r="AO208" s="90"/>
      <c r="AP208" s="90"/>
      <c r="AQ208" s="90"/>
      <c r="AR208" s="90"/>
      <c r="AS208" s="85"/>
    </row>
    <row r="209" spans="1:45" ht="15" customHeight="1" x14ac:dyDescent="0.35">
      <c r="A209" s="90"/>
      <c r="B209" s="90"/>
      <c r="C209" s="90"/>
      <c r="D209" s="90"/>
      <c r="E209" s="90"/>
      <c r="F209" s="90"/>
      <c r="G209" s="90"/>
      <c r="H209" s="90"/>
      <c r="I209" s="90"/>
      <c r="J209" s="90"/>
      <c r="K209" s="90"/>
      <c r="L209" s="90"/>
      <c r="M209" s="90"/>
      <c r="N209" s="90"/>
      <c r="O209" s="90"/>
      <c r="P209" s="90"/>
      <c r="Q209" s="90"/>
      <c r="R209" s="90"/>
      <c r="S209" s="90"/>
      <c r="T209" s="90"/>
      <c r="U209" s="90"/>
      <c r="V209" s="90"/>
      <c r="W209" s="90"/>
      <c r="X209" s="90"/>
      <c r="Y209" s="90"/>
      <c r="Z209" s="90"/>
      <c r="AA209" s="90"/>
      <c r="AB209" s="90"/>
      <c r="AC209" s="90"/>
      <c r="AD209" s="90"/>
      <c r="AE209" s="90"/>
      <c r="AF209" s="90"/>
      <c r="AG209" s="90"/>
      <c r="AH209" s="90"/>
      <c r="AI209" s="90"/>
      <c r="AJ209" s="90"/>
      <c r="AK209" s="90"/>
      <c r="AL209" s="90"/>
      <c r="AM209" s="90"/>
      <c r="AN209" s="90"/>
      <c r="AO209" s="90"/>
      <c r="AP209" s="90"/>
      <c r="AQ209" s="90"/>
      <c r="AR209" s="90"/>
      <c r="AS209" s="85"/>
    </row>
    <row r="210" spans="1:45" ht="15" customHeight="1" x14ac:dyDescent="0.35">
      <c r="A210" s="90"/>
      <c r="B210" s="90"/>
      <c r="C210" s="90"/>
      <c r="D210" s="90"/>
      <c r="E210" s="90"/>
      <c r="F210" s="90"/>
      <c r="G210" s="90"/>
      <c r="H210" s="90"/>
      <c r="I210" s="90"/>
      <c r="J210" s="90"/>
      <c r="K210" s="90"/>
      <c r="L210" s="90"/>
      <c r="M210" s="90"/>
      <c r="N210" s="90"/>
      <c r="O210" s="90"/>
      <c r="P210" s="90"/>
      <c r="Q210" s="90"/>
      <c r="R210" s="90"/>
      <c r="S210" s="90"/>
      <c r="T210" s="90"/>
      <c r="U210" s="90"/>
      <c r="V210" s="90"/>
      <c r="W210" s="90"/>
      <c r="X210" s="90"/>
      <c r="Y210" s="90"/>
      <c r="Z210" s="90"/>
      <c r="AA210" s="90"/>
      <c r="AB210" s="90"/>
      <c r="AC210" s="90"/>
      <c r="AD210" s="90"/>
      <c r="AE210" s="90"/>
      <c r="AF210" s="90"/>
      <c r="AG210" s="90"/>
      <c r="AH210" s="90"/>
      <c r="AI210" s="90"/>
      <c r="AJ210" s="90"/>
      <c r="AK210" s="90"/>
      <c r="AL210" s="90"/>
      <c r="AM210" s="90"/>
      <c r="AN210" s="90"/>
      <c r="AO210" s="90"/>
      <c r="AP210" s="90"/>
      <c r="AQ210" s="90"/>
      <c r="AR210" s="90"/>
      <c r="AS210" s="85"/>
    </row>
    <row r="211" spans="1:45" ht="15" customHeight="1" x14ac:dyDescent="0.35">
      <c r="A211" s="90"/>
      <c r="B211" s="90"/>
      <c r="C211" s="90"/>
      <c r="D211" s="90"/>
      <c r="E211" s="90"/>
      <c r="F211" s="90"/>
      <c r="G211" s="90"/>
      <c r="H211" s="90"/>
      <c r="I211" s="90"/>
      <c r="J211" s="90"/>
      <c r="K211" s="90"/>
      <c r="L211" s="90"/>
      <c r="M211" s="90"/>
      <c r="N211" s="90"/>
      <c r="O211" s="90"/>
      <c r="P211" s="90"/>
      <c r="Q211" s="90"/>
      <c r="R211" s="90"/>
      <c r="S211" s="90"/>
      <c r="T211" s="90"/>
      <c r="U211" s="90"/>
      <c r="V211" s="90"/>
      <c r="W211" s="90"/>
      <c r="X211" s="90"/>
      <c r="Y211" s="90"/>
      <c r="Z211" s="90"/>
      <c r="AA211" s="90"/>
      <c r="AB211" s="90"/>
      <c r="AC211" s="90"/>
      <c r="AD211" s="90"/>
      <c r="AE211" s="90"/>
      <c r="AF211" s="90"/>
      <c r="AG211" s="90"/>
      <c r="AH211" s="90"/>
      <c r="AI211" s="90"/>
      <c r="AJ211" s="90"/>
      <c r="AK211" s="90"/>
      <c r="AL211" s="90"/>
      <c r="AM211" s="90"/>
      <c r="AN211" s="90"/>
      <c r="AO211" s="90"/>
      <c r="AP211" s="90"/>
      <c r="AQ211" s="90"/>
      <c r="AR211" s="90"/>
      <c r="AS211" s="85"/>
    </row>
    <row r="212" spans="1:45" ht="15" customHeight="1" x14ac:dyDescent="0.35">
      <c r="A212" s="90"/>
      <c r="B212" s="90"/>
      <c r="C212" s="90"/>
      <c r="D212" s="90"/>
      <c r="E212" s="90"/>
      <c r="F212" s="90"/>
      <c r="G212" s="90"/>
      <c r="H212" s="90"/>
      <c r="I212" s="90"/>
      <c r="J212" s="90"/>
      <c r="K212" s="90"/>
      <c r="L212" s="90"/>
      <c r="M212" s="90"/>
      <c r="N212" s="90"/>
      <c r="O212" s="90"/>
      <c r="P212" s="90"/>
      <c r="Q212" s="90"/>
      <c r="R212" s="90"/>
      <c r="S212" s="90"/>
      <c r="T212" s="90"/>
      <c r="U212" s="90"/>
      <c r="V212" s="90"/>
      <c r="W212" s="90"/>
      <c r="X212" s="90"/>
      <c r="Y212" s="90"/>
      <c r="Z212" s="90"/>
      <c r="AA212" s="90"/>
      <c r="AB212" s="90"/>
      <c r="AC212" s="90"/>
      <c r="AD212" s="90"/>
      <c r="AE212" s="90"/>
      <c r="AF212" s="90"/>
      <c r="AG212" s="90"/>
      <c r="AH212" s="90"/>
      <c r="AI212" s="90"/>
      <c r="AJ212" s="90"/>
      <c r="AK212" s="90"/>
      <c r="AL212" s="90"/>
      <c r="AM212" s="90"/>
      <c r="AN212" s="90"/>
      <c r="AO212" s="90"/>
      <c r="AP212" s="90"/>
      <c r="AQ212" s="90"/>
      <c r="AR212" s="90"/>
      <c r="AS212" s="85"/>
    </row>
    <row r="213" spans="1:45" ht="15" customHeight="1" x14ac:dyDescent="0.35">
      <c r="A213" s="90"/>
      <c r="B213" s="90"/>
      <c r="C213" s="90"/>
      <c r="D213" s="90"/>
      <c r="E213" s="90"/>
      <c r="F213" s="90"/>
      <c r="G213" s="90"/>
      <c r="H213" s="90"/>
      <c r="I213" s="90"/>
      <c r="J213" s="90"/>
      <c r="K213" s="90"/>
      <c r="L213" s="90"/>
      <c r="M213" s="90"/>
      <c r="N213" s="90"/>
      <c r="O213" s="90"/>
      <c r="P213" s="90"/>
      <c r="Q213" s="90"/>
      <c r="R213" s="90"/>
      <c r="S213" s="90"/>
      <c r="T213" s="90"/>
      <c r="U213" s="90"/>
      <c r="V213" s="90"/>
      <c r="W213" s="90"/>
      <c r="X213" s="90"/>
      <c r="Y213" s="90"/>
      <c r="Z213" s="90"/>
      <c r="AA213" s="90"/>
      <c r="AB213" s="90"/>
      <c r="AC213" s="90"/>
      <c r="AD213" s="90"/>
      <c r="AE213" s="90"/>
      <c r="AF213" s="90"/>
      <c r="AG213" s="90"/>
      <c r="AH213" s="90"/>
      <c r="AI213" s="90"/>
      <c r="AJ213" s="90"/>
      <c r="AK213" s="90"/>
      <c r="AL213" s="90"/>
      <c r="AM213" s="90"/>
      <c r="AN213" s="90"/>
      <c r="AO213" s="90"/>
      <c r="AP213" s="90"/>
      <c r="AQ213" s="90"/>
      <c r="AR213" s="90"/>
      <c r="AS213" s="85"/>
    </row>
    <row r="214" spans="1:45" ht="15" customHeight="1" x14ac:dyDescent="0.35">
      <c r="A214" s="90"/>
      <c r="B214" s="90"/>
      <c r="C214" s="90"/>
      <c r="D214" s="90"/>
      <c r="E214" s="90"/>
      <c r="F214" s="90"/>
      <c r="G214" s="90"/>
      <c r="H214" s="90"/>
      <c r="I214" s="90"/>
      <c r="J214" s="90"/>
      <c r="K214" s="90"/>
      <c r="L214" s="90"/>
      <c r="M214" s="90"/>
      <c r="N214" s="90"/>
      <c r="O214" s="90"/>
      <c r="P214" s="90"/>
      <c r="Q214" s="90"/>
      <c r="R214" s="90"/>
      <c r="S214" s="90"/>
      <c r="T214" s="90"/>
      <c r="U214" s="90"/>
      <c r="V214" s="90"/>
      <c r="W214" s="90"/>
      <c r="X214" s="90"/>
      <c r="Y214" s="90"/>
      <c r="Z214" s="90"/>
      <c r="AA214" s="90"/>
      <c r="AB214" s="90"/>
      <c r="AC214" s="90"/>
      <c r="AD214" s="90"/>
      <c r="AE214" s="90"/>
      <c r="AF214" s="90"/>
      <c r="AG214" s="90"/>
      <c r="AH214" s="90"/>
      <c r="AI214" s="90"/>
      <c r="AJ214" s="90"/>
      <c r="AK214" s="90"/>
      <c r="AL214" s="90"/>
      <c r="AM214" s="90"/>
      <c r="AN214" s="90"/>
      <c r="AO214" s="90"/>
      <c r="AP214" s="90"/>
      <c r="AQ214" s="90"/>
      <c r="AR214" s="90"/>
      <c r="AS214" s="85"/>
    </row>
    <row r="215" spans="1:45" ht="15" customHeight="1" x14ac:dyDescent="0.35">
      <c r="A215" s="90"/>
      <c r="B215" s="90"/>
      <c r="C215" s="90"/>
      <c r="D215" s="90"/>
      <c r="E215" s="90"/>
      <c r="F215" s="90"/>
      <c r="G215" s="90"/>
      <c r="H215" s="90"/>
      <c r="I215" s="90"/>
      <c r="J215" s="90"/>
      <c r="K215" s="90"/>
      <c r="L215" s="90"/>
      <c r="M215" s="90"/>
      <c r="N215" s="90"/>
      <c r="O215" s="90"/>
      <c r="P215" s="90"/>
      <c r="Q215" s="90"/>
      <c r="R215" s="90"/>
      <c r="S215" s="90"/>
      <c r="T215" s="90"/>
      <c r="U215" s="90"/>
      <c r="V215" s="90"/>
      <c r="W215" s="90"/>
      <c r="X215" s="90"/>
      <c r="Y215" s="90"/>
      <c r="Z215" s="90"/>
      <c r="AA215" s="90"/>
      <c r="AB215" s="90"/>
      <c r="AC215" s="90"/>
      <c r="AD215" s="90"/>
      <c r="AE215" s="90"/>
      <c r="AF215" s="90"/>
      <c r="AG215" s="90"/>
      <c r="AH215" s="90"/>
      <c r="AI215" s="90"/>
      <c r="AJ215" s="90"/>
      <c r="AK215" s="90"/>
      <c r="AL215" s="90"/>
      <c r="AM215" s="90"/>
      <c r="AN215" s="90"/>
      <c r="AO215" s="90"/>
      <c r="AP215" s="90"/>
      <c r="AQ215" s="90"/>
      <c r="AR215" s="90"/>
      <c r="AS215" s="85"/>
    </row>
    <row r="216" spans="1:45" ht="15" customHeight="1" x14ac:dyDescent="0.35">
      <c r="A216" s="90"/>
      <c r="B216" s="90"/>
      <c r="C216" s="90"/>
      <c r="D216" s="90"/>
      <c r="E216" s="90"/>
      <c r="F216" s="90"/>
      <c r="G216" s="90"/>
      <c r="H216" s="90"/>
      <c r="I216" s="90"/>
      <c r="J216" s="90"/>
      <c r="K216" s="90"/>
      <c r="L216" s="90"/>
      <c r="M216" s="90"/>
      <c r="N216" s="90"/>
      <c r="O216" s="90"/>
      <c r="P216" s="90"/>
      <c r="Q216" s="90"/>
      <c r="R216" s="90"/>
      <c r="S216" s="90"/>
      <c r="T216" s="90"/>
      <c r="U216" s="90"/>
      <c r="V216" s="90"/>
      <c r="W216" s="90"/>
      <c r="X216" s="90"/>
      <c r="Y216" s="90"/>
      <c r="Z216" s="90"/>
      <c r="AA216" s="90"/>
      <c r="AB216" s="90"/>
      <c r="AC216" s="90"/>
      <c r="AD216" s="90"/>
      <c r="AE216" s="90"/>
      <c r="AF216" s="90"/>
      <c r="AG216" s="90"/>
      <c r="AH216" s="90"/>
      <c r="AI216" s="90"/>
      <c r="AJ216" s="90"/>
      <c r="AK216" s="90"/>
      <c r="AL216" s="90"/>
      <c r="AM216" s="90"/>
      <c r="AN216" s="90"/>
      <c r="AO216" s="90"/>
      <c r="AP216" s="90"/>
      <c r="AQ216" s="90"/>
      <c r="AR216" s="90"/>
      <c r="AS216" s="85"/>
    </row>
    <row r="217" spans="1:45" ht="15" customHeight="1" x14ac:dyDescent="0.35">
      <c r="A217" s="90"/>
      <c r="B217" s="90"/>
      <c r="C217" s="90"/>
      <c r="D217" s="90"/>
      <c r="E217" s="90"/>
      <c r="F217" s="90"/>
      <c r="G217" s="90"/>
      <c r="H217" s="90"/>
      <c r="I217" s="90"/>
      <c r="J217" s="90"/>
      <c r="K217" s="90"/>
      <c r="L217" s="90"/>
      <c r="M217" s="90"/>
      <c r="N217" s="90"/>
      <c r="O217" s="90"/>
      <c r="P217" s="90"/>
      <c r="Q217" s="90"/>
      <c r="R217" s="90"/>
      <c r="S217" s="90"/>
      <c r="T217" s="90"/>
      <c r="U217" s="90"/>
      <c r="V217" s="90"/>
      <c r="W217" s="90"/>
      <c r="X217" s="90"/>
      <c r="Y217" s="90"/>
      <c r="Z217" s="90"/>
      <c r="AA217" s="90"/>
      <c r="AB217" s="90"/>
      <c r="AC217" s="90"/>
      <c r="AD217" s="90"/>
      <c r="AE217" s="90"/>
      <c r="AF217" s="90"/>
      <c r="AG217" s="90"/>
      <c r="AH217" s="90"/>
      <c r="AI217" s="90"/>
      <c r="AJ217" s="90"/>
      <c r="AK217" s="90"/>
      <c r="AL217" s="90"/>
      <c r="AM217" s="90"/>
      <c r="AN217" s="90"/>
      <c r="AO217" s="90"/>
      <c r="AP217" s="90"/>
      <c r="AQ217" s="90"/>
      <c r="AR217" s="90"/>
      <c r="AS217" s="85"/>
    </row>
    <row r="218" spans="1:45" ht="15" customHeight="1" x14ac:dyDescent="0.35">
      <c r="A218" s="90"/>
      <c r="B218" s="90"/>
      <c r="C218" s="90"/>
      <c r="D218" s="90"/>
      <c r="E218" s="90"/>
      <c r="F218" s="90"/>
      <c r="G218" s="90"/>
      <c r="H218" s="90"/>
      <c r="I218" s="90"/>
      <c r="J218" s="90"/>
      <c r="K218" s="90"/>
      <c r="L218" s="90"/>
      <c r="M218" s="90"/>
      <c r="N218" s="90"/>
      <c r="O218" s="90"/>
      <c r="P218" s="90"/>
      <c r="Q218" s="90"/>
      <c r="R218" s="90"/>
      <c r="S218" s="90"/>
      <c r="T218" s="90"/>
      <c r="U218" s="90"/>
      <c r="V218" s="90"/>
      <c r="W218" s="90"/>
      <c r="X218" s="90"/>
      <c r="Y218" s="90"/>
      <c r="Z218" s="90"/>
      <c r="AA218" s="90"/>
      <c r="AB218" s="90"/>
      <c r="AC218" s="90"/>
      <c r="AD218" s="90"/>
      <c r="AE218" s="90"/>
      <c r="AF218" s="90"/>
      <c r="AG218" s="90"/>
      <c r="AH218" s="90"/>
      <c r="AI218" s="90"/>
      <c r="AJ218" s="90"/>
      <c r="AK218" s="90"/>
      <c r="AL218" s="90"/>
      <c r="AM218" s="90"/>
      <c r="AN218" s="90"/>
      <c r="AO218" s="90"/>
      <c r="AP218" s="90"/>
      <c r="AQ218" s="90"/>
      <c r="AR218" s="90"/>
      <c r="AS218" s="85"/>
    </row>
    <row r="219" spans="1:45" ht="15" customHeight="1" x14ac:dyDescent="0.35">
      <c r="A219" s="90"/>
      <c r="B219" s="90"/>
      <c r="C219" s="90"/>
      <c r="D219" s="90"/>
      <c r="E219" s="90"/>
      <c r="F219" s="90"/>
      <c r="G219" s="90"/>
      <c r="H219" s="90"/>
      <c r="I219" s="90"/>
      <c r="J219" s="90"/>
      <c r="K219" s="90"/>
      <c r="L219" s="90"/>
      <c r="M219" s="90"/>
      <c r="N219" s="90"/>
      <c r="O219" s="90"/>
      <c r="P219" s="90"/>
      <c r="Q219" s="90"/>
      <c r="R219" s="90"/>
      <c r="S219" s="90"/>
      <c r="T219" s="90"/>
      <c r="U219" s="90"/>
      <c r="V219" s="90"/>
      <c r="W219" s="90"/>
      <c r="X219" s="90"/>
      <c r="Y219" s="90"/>
      <c r="Z219" s="90"/>
      <c r="AA219" s="90"/>
      <c r="AB219" s="90"/>
      <c r="AC219" s="90"/>
      <c r="AD219" s="90"/>
      <c r="AE219" s="90"/>
      <c r="AF219" s="90"/>
      <c r="AG219" s="90"/>
      <c r="AH219" s="90"/>
      <c r="AI219" s="90"/>
      <c r="AJ219" s="90"/>
      <c r="AK219" s="90"/>
      <c r="AL219" s="90"/>
      <c r="AM219" s="90"/>
      <c r="AN219" s="90"/>
      <c r="AO219" s="90"/>
      <c r="AP219" s="90"/>
      <c r="AQ219" s="90"/>
      <c r="AR219" s="90"/>
      <c r="AS219" s="85"/>
    </row>
    <row r="220" spans="1:45" ht="15" customHeight="1" x14ac:dyDescent="0.35">
      <c r="A220" s="90"/>
      <c r="B220" s="90"/>
      <c r="C220" s="90"/>
      <c r="D220" s="90"/>
      <c r="E220" s="90"/>
      <c r="F220" s="90"/>
      <c r="G220" s="90"/>
      <c r="H220" s="90"/>
      <c r="I220" s="90"/>
      <c r="J220" s="90"/>
      <c r="K220" s="90"/>
      <c r="L220" s="90"/>
      <c r="M220" s="90"/>
      <c r="N220" s="90"/>
      <c r="O220" s="90"/>
      <c r="P220" s="90"/>
      <c r="Q220" s="90"/>
      <c r="R220" s="90"/>
      <c r="S220" s="90"/>
      <c r="T220" s="90"/>
      <c r="U220" s="90"/>
      <c r="V220" s="90"/>
      <c r="W220" s="90"/>
      <c r="X220" s="90"/>
      <c r="Y220" s="90"/>
      <c r="Z220" s="90"/>
      <c r="AA220" s="90"/>
      <c r="AB220" s="90"/>
      <c r="AC220" s="90"/>
      <c r="AD220" s="90"/>
      <c r="AE220" s="90"/>
      <c r="AF220" s="90"/>
      <c r="AG220" s="90"/>
      <c r="AH220" s="90"/>
      <c r="AI220" s="90"/>
      <c r="AJ220" s="90"/>
      <c r="AK220" s="90"/>
      <c r="AL220" s="90"/>
      <c r="AM220" s="90"/>
      <c r="AN220" s="90"/>
      <c r="AO220" s="90"/>
      <c r="AP220" s="90"/>
      <c r="AQ220" s="90"/>
      <c r="AR220" s="90"/>
      <c r="AS220" s="85"/>
    </row>
    <row r="221" spans="1:45" ht="15.45" x14ac:dyDescent="0.4">
      <c r="A221" s="86" t="str">
        <f>A1</f>
        <v>Gasconade County</v>
      </c>
      <c r="B221" s="86"/>
      <c r="C221" s="86"/>
      <c r="D221" s="86"/>
      <c r="E221" s="86"/>
      <c r="F221" s="86"/>
      <c r="G221" s="86"/>
      <c r="H221" s="86"/>
      <c r="I221" s="86"/>
      <c r="J221" s="86"/>
      <c r="K221" s="86"/>
      <c r="L221" s="86"/>
      <c r="M221" s="86"/>
      <c r="N221" s="86"/>
      <c r="O221" s="86"/>
      <c r="P221" s="86"/>
      <c r="Q221" s="86"/>
      <c r="R221" s="86"/>
      <c r="S221" s="86"/>
      <c r="T221" s="86"/>
      <c r="U221" s="86"/>
      <c r="V221" s="86"/>
      <c r="W221" s="87" t="s">
        <v>13</v>
      </c>
      <c r="X221" s="88"/>
      <c r="Y221" s="88"/>
      <c r="Z221" s="88"/>
      <c r="AA221" s="88"/>
      <c r="AB221" s="88"/>
      <c r="AC221" s="88"/>
      <c r="AD221" s="88"/>
      <c r="AE221" s="88"/>
      <c r="AF221" s="88"/>
      <c r="AG221" s="88"/>
      <c r="AH221" s="88"/>
      <c r="AI221" s="88"/>
      <c r="AJ221" s="89"/>
      <c r="AK221" s="89"/>
      <c r="AL221" s="89"/>
      <c r="AM221" s="89"/>
      <c r="AN221" s="89"/>
      <c r="AO221" s="89"/>
      <c r="AP221" s="89"/>
      <c r="AQ221" s="89"/>
      <c r="AR221" s="89"/>
      <c r="AS221" s="85"/>
    </row>
    <row r="222" spans="1:45" x14ac:dyDescent="0.35">
      <c r="A222" s="84" t="s">
        <v>1101</v>
      </c>
      <c r="B222" s="84"/>
      <c r="C222" s="84"/>
      <c r="D222" s="84"/>
      <c r="E222" s="84"/>
      <c r="F222" s="84"/>
      <c r="G222" s="84"/>
      <c r="H222" s="84"/>
      <c r="I222" s="84"/>
      <c r="J222" s="84"/>
      <c r="K222" s="84"/>
      <c r="L222" s="84"/>
      <c r="M222" s="84"/>
      <c r="N222" s="84"/>
      <c r="O222" s="84"/>
      <c r="P222" s="84"/>
      <c r="Q222" s="84"/>
      <c r="R222" s="84"/>
      <c r="S222" s="84"/>
      <c r="T222" s="84"/>
      <c r="U222" s="84"/>
      <c r="V222" s="84"/>
      <c r="W222" s="84"/>
      <c r="X222" s="84"/>
      <c r="Y222" s="84"/>
      <c r="Z222" s="84"/>
      <c r="AA222" s="84"/>
      <c r="AB222" s="84"/>
      <c r="AC222" s="84"/>
      <c r="AD222" s="84"/>
      <c r="AE222" s="84"/>
      <c r="AF222" s="84"/>
      <c r="AG222" s="84"/>
      <c r="AH222" s="84"/>
      <c r="AI222" s="84"/>
      <c r="AJ222" s="84"/>
      <c r="AK222" s="84"/>
      <c r="AL222" s="84"/>
      <c r="AM222" s="84"/>
      <c r="AN222" s="84"/>
      <c r="AO222" s="84"/>
      <c r="AP222" s="84"/>
      <c r="AQ222" s="84"/>
      <c r="AR222" s="84"/>
      <c r="AS222" s="85"/>
    </row>
    <row r="223" spans="1:45" ht="15" customHeight="1" x14ac:dyDescent="0.35">
      <c r="A223" s="90"/>
      <c r="B223" s="90"/>
      <c r="C223" s="90"/>
      <c r="D223" s="90"/>
      <c r="E223" s="90"/>
      <c r="F223" s="90"/>
      <c r="G223" s="90"/>
      <c r="H223" s="90"/>
      <c r="I223" s="90"/>
      <c r="J223" s="90"/>
      <c r="K223" s="90"/>
      <c r="L223" s="90"/>
      <c r="M223" s="90"/>
      <c r="N223" s="90"/>
      <c r="O223" s="90"/>
      <c r="P223" s="90"/>
      <c r="Q223" s="90"/>
      <c r="R223" s="90"/>
      <c r="S223" s="90"/>
      <c r="T223" s="90"/>
      <c r="U223" s="90"/>
      <c r="V223" s="90"/>
      <c r="W223" s="90"/>
      <c r="X223" s="90"/>
      <c r="Y223" s="90"/>
      <c r="Z223" s="90"/>
      <c r="AA223" s="90"/>
      <c r="AB223" s="90"/>
      <c r="AC223" s="90"/>
      <c r="AD223" s="90"/>
      <c r="AE223" s="90"/>
      <c r="AF223" s="90"/>
      <c r="AG223" s="90"/>
      <c r="AH223" s="90"/>
      <c r="AI223" s="90"/>
      <c r="AJ223" s="90"/>
      <c r="AK223" s="90"/>
      <c r="AL223" s="90"/>
      <c r="AM223" s="90"/>
      <c r="AN223" s="90"/>
      <c r="AO223" s="90"/>
      <c r="AP223" s="90"/>
      <c r="AQ223" s="90"/>
      <c r="AR223" s="90"/>
      <c r="AS223" s="85"/>
    </row>
    <row r="224" spans="1:45" ht="15" customHeight="1" x14ac:dyDescent="0.35">
      <c r="A224" s="90"/>
      <c r="B224" s="90"/>
      <c r="C224" s="90"/>
      <c r="D224" s="90"/>
      <c r="E224" s="90"/>
      <c r="F224" s="90"/>
      <c r="G224" s="90"/>
      <c r="H224" s="90"/>
      <c r="I224" s="90"/>
      <c r="J224" s="90"/>
      <c r="K224" s="90"/>
      <c r="L224" s="90"/>
      <c r="M224" s="90"/>
      <c r="N224" s="90"/>
      <c r="O224" s="90"/>
      <c r="P224" s="90"/>
      <c r="Q224" s="90"/>
      <c r="R224" s="90"/>
      <c r="S224" s="90"/>
      <c r="T224" s="90"/>
      <c r="U224" s="90"/>
      <c r="V224" s="90"/>
      <c r="W224" s="90"/>
      <c r="X224" s="90"/>
      <c r="Y224" s="90"/>
      <c r="Z224" s="90"/>
      <c r="AA224" s="90"/>
      <c r="AB224" s="90"/>
      <c r="AC224" s="90"/>
      <c r="AD224" s="90"/>
      <c r="AE224" s="90"/>
      <c r="AF224" s="90"/>
      <c r="AG224" s="90"/>
      <c r="AH224" s="90"/>
      <c r="AI224" s="90"/>
      <c r="AJ224" s="90"/>
      <c r="AK224" s="90"/>
      <c r="AL224" s="90"/>
      <c r="AM224" s="90"/>
      <c r="AN224" s="90"/>
      <c r="AO224" s="90"/>
      <c r="AP224" s="90"/>
      <c r="AQ224" s="90"/>
      <c r="AR224" s="90"/>
      <c r="AS224" s="85"/>
    </row>
    <row r="225" spans="1:45" ht="15" customHeight="1" x14ac:dyDescent="0.35">
      <c r="A225" s="90"/>
      <c r="B225" s="90"/>
      <c r="C225" s="90"/>
      <c r="D225" s="90"/>
      <c r="E225" s="90"/>
      <c r="F225" s="90"/>
      <c r="G225" s="90"/>
      <c r="H225" s="90"/>
      <c r="I225" s="90"/>
      <c r="J225" s="90"/>
      <c r="K225" s="90"/>
      <c r="L225" s="90"/>
      <c r="M225" s="90"/>
      <c r="N225" s="90"/>
      <c r="O225" s="90"/>
      <c r="P225" s="90"/>
      <c r="Q225" s="90"/>
      <c r="R225" s="90"/>
      <c r="S225" s="90"/>
      <c r="T225" s="90"/>
      <c r="U225" s="90"/>
      <c r="V225" s="90"/>
      <c r="W225" s="90"/>
      <c r="X225" s="90"/>
      <c r="Y225" s="90"/>
      <c r="Z225" s="90"/>
      <c r="AA225" s="90"/>
      <c r="AB225" s="90"/>
      <c r="AC225" s="90"/>
      <c r="AD225" s="90"/>
      <c r="AE225" s="90"/>
      <c r="AF225" s="90"/>
      <c r="AG225" s="90"/>
      <c r="AH225" s="90"/>
      <c r="AI225" s="90"/>
      <c r="AJ225" s="90"/>
      <c r="AK225" s="90"/>
      <c r="AL225" s="90"/>
      <c r="AM225" s="90"/>
      <c r="AN225" s="90"/>
      <c r="AO225" s="90"/>
      <c r="AP225" s="90"/>
      <c r="AQ225" s="90"/>
      <c r="AR225" s="90"/>
      <c r="AS225" s="85"/>
    </row>
    <row r="226" spans="1:45" ht="15" customHeight="1" x14ac:dyDescent="0.35">
      <c r="A226" s="90"/>
      <c r="B226" s="90"/>
      <c r="C226" s="90"/>
      <c r="D226" s="90"/>
      <c r="E226" s="90"/>
      <c r="F226" s="90"/>
      <c r="G226" s="90"/>
      <c r="H226" s="90"/>
      <c r="I226" s="90"/>
      <c r="J226" s="90"/>
      <c r="K226" s="90"/>
      <c r="L226" s="90"/>
      <c r="M226" s="90"/>
      <c r="N226" s="90"/>
      <c r="O226" s="90"/>
      <c r="P226" s="90"/>
      <c r="Q226" s="90"/>
      <c r="R226" s="90"/>
      <c r="S226" s="90"/>
      <c r="T226" s="90"/>
      <c r="U226" s="90"/>
      <c r="V226" s="90"/>
      <c r="W226" s="90"/>
      <c r="X226" s="90"/>
      <c r="Y226" s="90"/>
      <c r="Z226" s="90"/>
      <c r="AA226" s="90"/>
      <c r="AB226" s="90"/>
      <c r="AC226" s="90"/>
      <c r="AD226" s="90"/>
      <c r="AE226" s="90"/>
      <c r="AF226" s="90"/>
      <c r="AG226" s="90"/>
      <c r="AH226" s="90"/>
      <c r="AI226" s="90"/>
      <c r="AJ226" s="90"/>
      <c r="AK226" s="90"/>
      <c r="AL226" s="90"/>
      <c r="AM226" s="90"/>
      <c r="AN226" s="90"/>
      <c r="AO226" s="90"/>
      <c r="AP226" s="90"/>
      <c r="AQ226" s="90"/>
      <c r="AR226" s="90"/>
      <c r="AS226" s="85"/>
    </row>
    <row r="227" spans="1:45" ht="15" customHeight="1" x14ac:dyDescent="0.35">
      <c r="A227" s="90"/>
      <c r="B227" s="90"/>
      <c r="C227" s="90"/>
      <c r="D227" s="90"/>
      <c r="E227" s="90"/>
      <c r="F227" s="90"/>
      <c r="G227" s="90"/>
      <c r="H227" s="90"/>
      <c r="I227" s="90"/>
      <c r="J227" s="90"/>
      <c r="K227" s="90"/>
      <c r="L227" s="90"/>
      <c r="M227" s="90"/>
      <c r="N227" s="90"/>
      <c r="O227" s="90"/>
      <c r="P227" s="90"/>
      <c r="Q227" s="90"/>
      <c r="R227" s="90"/>
      <c r="S227" s="90"/>
      <c r="T227" s="90"/>
      <c r="U227" s="90"/>
      <c r="V227" s="90"/>
      <c r="W227" s="90"/>
      <c r="X227" s="90"/>
      <c r="Y227" s="90"/>
      <c r="Z227" s="90"/>
      <c r="AA227" s="90"/>
      <c r="AB227" s="90"/>
      <c r="AC227" s="90"/>
      <c r="AD227" s="90"/>
      <c r="AE227" s="90"/>
      <c r="AF227" s="90"/>
      <c r="AG227" s="90"/>
      <c r="AH227" s="90"/>
      <c r="AI227" s="90"/>
      <c r="AJ227" s="90"/>
      <c r="AK227" s="90"/>
      <c r="AL227" s="90"/>
      <c r="AM227" s="90"/>
      <c r="AN227" s="90"/>
      <c r="AO227" s="90"/>
      <c r="AP227" s="90"/>
      <c r="AQ227" s="90"/>
      <c r="AR227" s="90"/>
      <c r="AS227" s="85"/>
    </row>
    <row r="228" spans="1:45" ht="15" customHeight="1" x14ac:dyDescent="0.35">
      <c r="A228" s="90"/>
      <c r="B228" s="90"/>
      <c r="C228" s="90"/>
      <c r="D228" s="90"/>
      <c r="E228" s="90"/>
      <c r="F228" s="90"/>
      <c r="G228" s="90"/>
      <c r="H228" s="90"/>
      <c r="I228" s="90"/>
      <c r="J228" s="90"/>
      <c r="K228" s="90"/>
      <c r="L228" s="90"/>
      <c r="M228" s="90"/>
      <c r="N228" s="90"/>
      <c r="O228" s="90"/>
      <c r="P228" s="90"/>
      <c r="Q228" s="90"/>
      <c r="R228" s="90"/>
      <c r="S228" s="90"/>
      <c r="T228" s="90"/>
      <c r="U228" s="90"/>
      <c r="V228" s="90"/>
      <c r="W228" s="90"/>
      <c r="X228" s="90"/>
      <c r="Y228" s="90"/>
      <c r="Z228" s="90"/>
      <c r="AA228" s="90"/>
      <c r="AB228" s="90"/>
      <c r="AC228" s="90"/>
      <c r="AD228" s="90"/>
      <c r="AE228" s="90"/>
      <c r="AF228" s="90"/>
      <c r="AG228" s="90"/>
      <c r="AH228" s="90"/>
      <c r="AI228" s="90"/>
      <c r="AJ228" s="90"/>
      <c r="AK228" s="90"/>
      <c r="AL228" s="90"/>
      <c r="AM228" s="90"/>
      <c r="AN228" s="90"/>
      <c r="AO228" s="90"/>
      <c r="AP228" s="90"/>
      <c r="AQ228" s="90"/>
      <c r="AR228" s="90"/>
      <c r="AS228" s="85"/>
    </row>
    <row r="229" spans="1:45" ht="15" customHeight="1" x14ac:dyDescent="0.35">
      <c r="A229" s="90"/>
      <c r="B229" s="90"/>
      <c r="C229" s="90"/>
      <c r="D229" s="90"/>
      <c r="E229" s="90"/>
      <c r="F229" s="90"/>
      <c r="G229" s="90"/>
      <c r="H229" s="90"/>
      <c r="I229" s="90"/>
      <c r="J229" s="90"/>
      <c r="K229" s="90"/>
      <c r="L229" s="90"/>
      <c r="M229" s="90"/>
      <c r="N229" s="90"/>
      <c r="O229" s="90"/>
      <c r="P229" s="90"/>
      <c r="Q229" s="90"/>
      <c r="R229" s="90"/>
      <c r="S229" s="90"/>
      <c r="T229" s="90"/>
      <c r="U229" s="90"/>
      <c r="V229" s="90"/>
      <c r="W229" s="90"/>
      <c r="X229" s="90"/>
      <c r="Y229" s="90"/>
      <c r="Z229" s="90"/>
      <c r="AA229" s="90"/>
      <c r="AB229" s="90"/>
      <c r="AC229" s="90"/>
      <c r="AD229" s="90"/>
      <c r="AE229" s="90"/>
      <c r="AF229" s="90"/>
      <c r="AG229" s="90"/>
      <c r="AH229" s="90"/>
      <c r="AI229" s="90"/>
      <c r="AJ229" s="90"/>
      <c r="AK229" s="90"/>
      <c r="AL229" s="90"/>
      <c r="AM229" s="90"/>
      <c r="AN229" s="90"/>
      <c r="AO229" s="90"/>
      <c r="AP229" s="90"/>
      <c r="AQ229" s="90"/>
      <c r="AR229" s="90"/>
      <c r="AS229" s="85"/>
    </row>
    <row r="230" spans="1:45" ht="15" customHeight="1" x14ac:dyDescent="0.35">
      <c r="A230" s="90"/>
      <c r="B230" s="90"/>
      <c r="C230" s="90"/>
      <c r="D230" s="90"/>
      <c r="E230" s="90"/>
      <c r="F230" s="90"/>
      <c r="G230" s="90"/>
      <c r="H230" s="90"/>
      <c r="I230" s="90"/>
      <c r="J230" s="90"/>
      <c r="K230" s="90"/>
      <c r="L230" s="90"/>
      <c r="M230" s="90"/>
      <c r="N230" s="90"/>
      <c r="O230" s="90"/>
      <c r="P230" s="90"/>
      <c r="Q230" s="90"/>
      <c r="R230" s="90"/>
      <c r="S230" s="90"/>
      <c r="T230" s="90"/>
      <c r="U230" s="90"/>
      <c r="V230" s="90"/>
      <c r="W230" s="90"/>
      <c r="X230" s="90"/>
      <c r="Y230" s="90"/>
      <c r="Z230" s="90"/>
      <c r="AA230" s="90"/>
      <c r="AB230" s="90"/>
      <c r="AC230" s="90"/>
      <c r="AD230" s="90"/>
      <c r="AE230" s="90"/>
      <c r="AF230" s="90"/>
      <c r="AG230" s="90"/>
      <c r="AH230" s="90"/>
      <c r="AI230" s="90"/>
      <c r="AJ230" s="90"/>
      <c r="AK230" s="90"/>
      <c r="AL230" s="90"/>
      <c r="AM230" s="90"/>
      <c r="AN230" s="90"/>
      <c r="AO230" s="90"/>
      <c r="AP230" s="90"/>
      <c r="AQ230" s="90"/>
      <c r="AR230" s="90"/>
      <c r="AS230" s="85"/>
    </row>
    <row r="231" spans="1:45" ht="15" customHeight="1" x14ac:dyDescent="0.35">
      <c r="A231" s="90"/>
      <c r="B231" s="90"/>
      <c r="C231" s="90"/>
      <c r="D231" s="90"/>
      <c r="E231" s="90"/>
      <c r="F231" s="90"/>
      <c r="G231" s="90"/>
      <c r="H231" s="90"/>
      <c r="I231" s="90"/>
      <c r="J231" s="90"/>
      <c r="K231" s="90"/>
      <c r="L231" s="90"/>
      <c r="M231" s="90"/>
      <c r="N231" s="90"/>
      <c r="O231" s="90"/>
      <c r="P231" s="90"/>
      <c r="Q231" s="90"/>
      <c r="R231" s="90"/>
      <c r="S231" s="90"/>
      <c r="T231" s="90"/>
      <c r="U231" s="90"/>
      <c r="V231" s="90"/>
      <c r="W231" s="90"/>
      <c r="X231" s="90"/>
      <c r="Y231" s="90"/>
      <c r="Z231" s="90"/>
      <c r="AA231" s="90"/>
      <c r="AB231" s="90"/>
      <c r="AC231" s="90"/>
      <c r="AD231" s="90"/>
      <c r="AE231" s="90"/>
      <c r="AF231" s="90"/>
      <c r="AG231" s="90"/>
      <c r="AH231" s="90"/>
      <c r="AI231" s="90"/>
      <c r="AJ231" s="90"/>
      <c r="AK231" s="90"/>
      <c r="AL231" s="90"/>
      <c r="AM231" s="90"/>
      <c r="AN231" s="90"/>
      <c r="AO231" s="90"/>
      <c r="AP231" s="90"/>
      <c r="AQ231" s="90"/>
      <c r="AR231" s="90"/>
      <c r="AS231" s="85"/>
    </row>
    <row r="232" spans="1:45" ht="15" customHeight="1" x14ac:dyDescent="0.35">
      <c r="A232" s="90"/>
      <c r="B232" s="90"/>
      <c r="C232" s="90"/>
      <c r="D232" s="90"/>
      <c r="E232" s="90"/>
      <c r="F232" s="90"/>
      <c r="G232" s="90"/>
      <c r="H232" s="90"/>
      <c r="I232" s="90"/>
      <c r="J232" s="90"/>
      <c r="K232" s="90"/>
      <c r="L232" s="90"/>
      <c r="M232" s="90"/>
      <c r="N232" s="90"/>
      <c r="O232" s="90"/>
      <c r="P232" s="90"/>
      <c r="Q232" s="90"/>
      <c r="R232" s="90"/>
      <c r="S232" s="90"/>
      <c r="T232" s="90"/>
      <c r="U232" s="90"/>
      <c r="V232" s="90"/>
      <c r="W232" s="90"/>
      <c r="X232" s="90"/>
      <c r="Y232" s="90"/>
      <c r="Z232" s="90"/>
      <c r="AA232" s="90"/>
      <c r="AB232" s="90"/>
      <c r="AC232" s="90"/>
      <c r="AD232" s="90"/>
      <c r="AE232" s="90"/>
      <c r="AF232" s="90"/>
      <c r="AG232" s="90"/>
      <c r="AH232" s="90"/>
      <c r="AI232" s="90"/>
      <c r="AJ232" s="90"/>
      <c r="AK232" s="90"/>
      <c r="AL232" s="90"/>
      <c r="AM232" s="90"/>
      <c r="AN232" s="90"/>
      <c r="AO232" s="90"/>
      <c r="AP232" s="90"/>
      <c r="AQ232" s="90"/>
      <c r="AR232" s="90"/>
      <c r="AS232" s="85"/>
    </row>
    <row r="233" spans="1:45" ht="15" customHeight="1" x14ac:dyDescent="0.35">
      <c r="A233" s="90"/>
      <c r="B233" s="90"/>
      <c r="C233" s="90"/>
      <c r="D233" s="90"/>
      <c r="E233" s="90"/>
      <c r="F233" s="90"/>
      <c r="G233" s="90"/>
      <c r="H233" s="90"/>
      <c r="I233" s="90"/>
      <c r="J233" s="90"/>
      <c r="K233" s="90"/>
      <c r="L233" s="90"/>
      <c r="M233" s="90"/>
      <c r="N233" s="90"/>
      <c r="O233" s="90"/>
      <c r="P233" s="90"/>
      <c r="Q233" s="90"/>
      <c r="R233" s="90"/>
      <c r="S233" s="90"/>
      <c r="T233" s="90"/>
      <c r="U233" s="90"/>
      <c r="V233" s="90"/>
      <c r="W233" s="90"/>
      <c r="X233" s="90"/>
      <c r="Y233" s="90"/>
      <c r="Z233" s="90"/>
      <c r="AA233" s="90"/>
      <c r="AB233" s="90"/>
      <c r="AC233" s="90"/>
      <c r="AD233" s="90"/>
      <c r="AE233" s="90"/>
      <c r="AF233" s="90"/>
      <c r="AG233" s="90"/>
      <c r="AH233" s="90"/>
      <c r="AI233" s="90"/>
      <c r="AJ233" s="90"/>
      <c r="AK233" s="90"/>
      <c r="AL233" s="90"/>
      <c r="AM233" s="90"/>
      <c r="AN233" s="90"/>
      <c r="AO233" s="90"/>
      <c r="AP233" s="90"/>
      <c r="AQ233" s="90"/>
      <c r="AR233" s="90"/>
      <c r="AS233" s="85"/>
    </row>
    <row r="234" spans="1:45" ht="15" customHeight="1" x14ac:dyDescent="0.35">
      <c r="A234" s="90"/>
      <c r="B234" s="90"/>
      <c r="C234" s="90"/>
      <c r="D234" s="90"/>
      <c r="E234" s="90"/>
      <c r="F234" s="90"/>
      <c r="G234" s="90"/>
      <c r="H234" s="90"/>
      <c r="I234" s="90"/>
      <c r="J234" s="90"/>
      <c r="K234" s="90"/>
      <c r="L234" s="90"/>
      <c r="M234" s="90"/>
      <c r="N234" s="90"/>
      <c r="O234" s="90"/>
      <c r="P234" s="90"/>
      <c r="Q234" s="90"/>
      <c r="R234" s="90"/>
      <c r="S234" s="90"/>
      <c r="T234" s="90"/>
      <c r="U234" s="90"/>
      <c r="V234" s="90"/>
      <c r="W234" s="90"/>
      <c r="X234" s="90"/>
      <c r="Y234" s="90"/>
      <c r="Z234" s="90"/>
      <c r="AA234" s="90"/>
      <c r="AB234" s="90"/>
      <c r="AC234" s="90"/>
      <c r="AD234" s="90"/>
      <c r="AE234" s="90"/>
      <c r="AF234" s="90"/>
      <c r="AG234" s="90"/>
      <c r="AH234" s="90"/>
      <c r="AI234" s="90"/>
      <c r="AJ234" s="90"/>
      <c r="AK234" s="90"/>
      <c r="AL234" s="90"/>
      <c r="AM234" s="90"/>
      <c r="AN234" s="90"/>
      <c r="AO234" s="90"/>
      <c r="AP234" s="90"/>
      <c r="AQ234" s="90"/>
      <c r="AR234" s="90"/>
      <c r="AS234" s="85"/>
    </row>
    <row r="235" spans="1:45" ht="15" customHeight="1" x14ac:dyDescent="0.35">
      <c r="A235" s="90"/>
      <c r="B235" s="90"/>
      <c r="C235" s="90"/>
      <c r="D235" s="90"/>
      <c r="E235" s="90"/>
      <c r="F235" s="90"/>
      <c r="G235" s="90"/>
      <c r="H235" s="90"/>
      <c r="I235" s="90"/>
      <c r="J235" s="90"/>
      <c r="K235" s="90"/>
      <c r="L235" s="90"/>
      <c r="M235" s="90"/>
      <c r="N235" s="90"/>
      <c r="O235" s="90"/>
      <c r="P235" s="90"/>
      <c r="Q235" s="90"/>
      <c r="R235" s="90"/>
      <c r="S235" s="90"/>
      <c r="T235" s="90"/>
      <c r="U235" s="90"/>
      <c r="V235" s="90"/>
      <c r="W235" s="90"/>
      <c r="X235" s="90"/>
      <c r="Y235" s="90"/>
      <c r="Z235" s="90"/>
      <c r="AA235" s="90"/>
      <c r="AB235" s="90"/>
      <c r="AC235" s="90"/>
      <c r="AD235" s="90"/>
      <c r="AE235" s="90"/>
      <c r="AF235" s="90"/>
      <c r="AG235" s="90"/>
      <c r="AH235" s="90"/>
      <c r="AI235" s="90"/>
      <c r="AJ235" s="90"/>
      <c r="AK235" s="90"/>
      <c r="AL235" s="90"/>
      <c r="AM235" s="90"/>
      <c r="AN235" s="90"/>
      <c r="AO235" s="90"/>
      <c r="AP235" s="90"/>
      <c r="AQ235" s="90"/>
      <c r="AR235" s="90"/>
      <c r="AS235" s="85"/>
    </row>
    <row r="236" spans="1:45" ht="15" customHeight="1" x14ac:dyDescent="0.35">
      <c r="A236" s="90"/>
      <c r="B236" s="90"/>
      <c r="C236" s="90"/>
      <c r="D236" s="90"/>
      <c r="E236" s="90"/>
      <c r="F236" s="90"/>
      <c r="G236" s="90"/>
      <c r="H236" s="90"/>
      <c r="I236" s="90"/>
      <c r="J236" s="90"/>
      <c r="K236" s="90"/>
      <c r="L236" s="90"/>
      <c r="M236" s="90"/>
      <c r="N236" s="90"/>
      <c r="O236" s="90"/>
      <c r="P236" s="90"/>
      <c r="Q236" s="90"/>
      <c r="R236" s="90"/>
      <c r="S236" s="90"/>
      <c r="T236" s="90"/>
      <c r="U236" s="90"/>
      <c r="V236" s="90"/>
      <c r="W236" s="90"/>
      <c r="X236" s="90"/>
      <c r="Y236" s="90"/>
      <c r="Z236" s="90"/>
      <c r="AA236" s="90"/>
      <c r="AB236" s="90"/>
      <c r="AC236" s="90"/>
      <c r="AD236" s="90"/>
      <c r="AE236" s="90"/>
      <c r="AF236" s="90"/>
      <c r="AG236" s="90"/>
      <c r="AH236" s="90"/>
      <c r="AI236" s="90"/>
      <c r="AJ236" s="90"/>
      <c r="AK236" s="90"/>
      <c r="AL236" s="90"/>
      <c r="AM236" s="90"/>
      <c r="AN236" s="90"/>
      <c r="AO236" s="90"/>
      <c r="AP236" s="90"/>
      <c r="AQ236" s="90"/>
      <c r="AR236" s="90"/>
      <c r="AS236" s="85"/>
    </row>
    <row r="237" spans="1:45" ht="15" customHeight="1" x14ac:dyDescent="0.35">
      <c r="A237" s="90"/>
      <c r="B237" s="90"/>
      <c r="C237" s="90"/>
      <c r="D237" s="90"/>
      <c r="E237" s="90"/>
      <c r="F237" s="90"/>
      <c r="G237" s="90"/>
      <c r="H237" s="90"/>
      <c r="I237" s="90"/>
      <c r="J237" s="90"/>
      <c r="K237" s="90"/>
      <c r="L237" s="90"/>
      <c r="M237" s="90"/>
      <c r="N237" s="90"/>
      <c r="O237" s="90"/>
      <c r="P237" s="90"/>
      <c r="Q237" s="90"/>
      <c r="R237" s="90"/>
      <c r="S237" s="90"/>
      <c r="T237" s="90"/>
      <c r="U237" s="90"/>
      <c r="V237" s="90"/>
      <c r="W237" s="90"/>
      <c r="X237" s="90"/>
      <c r="Y237" s="90"/>
      <c r="Z237" s="90"/>
      <c r="AA237" s="90"/>
      <c r="AB237" s="90"/>
      <c r="AC237" s="90"/>
      <c r="AD237" s="90"/>
      <c r="AE237" s="90"/>
      <c r="AF237" s="90"/>
      <c r="AG237" s="90"/>
      <c r="AH237" s="90"/>
      <c r="AI237" s="90"/>
      <c r="AJ237" s="90"/>
      <c r="AK237" s="90"/>
      <c r="AL237" s="90"/>
      <c r="AM237" s="90"/>
      <c r="AN237" s="90"/>
      <c r="AO237" s="90"/>
      <c r="AP237" s="90"/>
      <c r="AQ237" s="90"/>
      <c r="AR237" s="90"/>
      <c r="AS237" s="85"/>
    </row>
    <row r="238" spans="1:45" ht="15" customHeight="1" x14ac:dyDescent="0.35">
      <c r="A238" s="90"/>
      <c r="B238" s="90"/>
      <c r="C238" s="90"/>
      <c r="D238" s="90"/>
      <c r="E238" s="90"/>
      <c r="F238" s="90"/>
      <c r="G238" s="90"/>
      <c r="H238" s="90"/>
      <c r="I238" s="90"/>
      <c r="J238" s="90"/>
      <c r="K238" s="90"/>
      <c r="L238" s="90"/>
      <c r="M238" s="90"/>
      <c r="N238" s="90"/>
      <c r="O238" s="90"/>
      <c r="P238" s="90"/>
      <c r="Q238" s="90"/>
      <c r="R238" s="90"/>
      <c r="S238" s="90"/>
      <c r="T238" s="90"/>
      <c r="U238" s="90"/>
      <c r="V238" s="90"/>
      <c r="W238" s="90"/>
      <c r="X238" s="90"/>
      <c r="Y238" s="90"/>
      <c r="Z238" s="90"/>
      <c r="AA238" s="90"/>
      <c r="AB238" s="90"/>
      <c r="AC238" s="90"/>
      <c r="AD238" s="90"/>
      <c r="AE238" s="90"/>
      <c r="AF238" s="90"/>
      <c r="AG238" s="90"/>
      <c r="AH238" s="90"/>
      <c r="AI238" s="90"/>
      <c r="AJ238" s="90"/>
      <c r="AK238" s="90"/>
      <c r="AL238" s="90"/>
      <c r="AM238" s="90"/>
      <c r="AN238" s="90"/>
      <c r="AO238" s="90"/>
      <c r="AP238" s="90"/>
      <c r="AQ238" s="90"/>
      <c r="AR238" s="90"/>
      <c r="AS238" s="85"/>
    </row>
    <row r="239" spans="1:45" ht="15" customHeight="1" x14ac:dyDescent="0.35">
      <c r="A239" s="90"/>
      <c r="B239" s="90"/>
      <c r="C239" s="90"/>
      <c r="D239" s="90"/>
      <c r="E239" s="90"/>
      <c r="F239" s="90"/>
      <c r="G239" s="90"/>
      <c r="H239" s="90"/>
      <c r="I239" s="90"/>
      <c r="J239" s="90"/>
      <c r="K239" s="90"/>
      <c r="L239" s="90"/>
      <c r="M239" s="90"/>
      <c r="N239" s="90"/>
      <c r="O239" s="90"/>
      <c r="P239" s="90"/>
      <c r="Q239" s="90"/>
      <c r="R239" s="90"/>
      <c r="S239" s="90"/>
      <c r="T239" s="90"/>
      <c r="U239" s="90"/>
      <c r="V239" s="90"/>
      <c r="W239" s="90"/>
      <c r="X239" s="90"/>
      <c r="Y239" s="90"/>
      <c r="Z239" s="90"/>
      <c r="AA239" s="90"/>
      <c r="AB239" s="90"/>
      <c r="AC239" s="90"/>
      <c r="AD239" s="90"/>
      <c r="AE239" s="90"/>
      <c r="AF239" s="90"/>
      <c r="AG239" s="90"/>
      <c r="AH239" s="90"/>
      <c r="AI239" s="90"/>
      <c r="AJ239" s="90"/>
      <c r="AK239" s="90"/>
      <c r="AL239" s="90"/>
      <c r="AM239" s="90"/>
      <c r="AN239" s="90"/>
      <c r="AO239" s="90"/>
      <c r="AP239" s="90"/>
      <c r="AQ239" s="90"/>
      <c r="AR239" s="90"/>
      <c r="AS239" s="85"/>
    </row>
    <row r="240" spans="1:45" ht="15" customHeight="1" x14ac:dyDescent="0.35">
      <c r="A240" s="90"/>
      <c r="B240" s="90"/>
      <c r="C240" s="90"/>
      <c r="D240" s="90"/>
      <c r="E240" s="90"/>
      <c r="F240" s="90"/>
      <c r="G240" s="90"/>
      <c r="H240" s="90"/>
      <c r="I240" s="90"/>
      <c r="J240" s="90"/>
      <c r="K240" s="90"/>
      <c r="L240" s="90"/>
      <c r="M240" s="90"/>
      <c r="N240" s="90"/>
      <c r="O240" s="90"/>
      <c r="P240" s="90"/>
      <c r="Q240" s="90"/>
      <c r="R240" s="90"/>
      <c r="S240" s="90"/>
      <c r="T240" s="90"/>
      <c r="U240" s="90"/>
      <c r="V240" s="90"/>
      <c r="W240" s="90"/>
      <c r="X240" s="90"/>
      <c r="Y240" s="90"/>
      <c r="Z240" s="90"/>
      <c r="AA240" s="90"/>
      <c r="AB240" s="90"/>
      <c r="AC240" s="90"/>
      <c r="AD240" s="90"/>
      <c r="AE240" s="90"/>
      <c r="AF240" s="90"/>
      <c r="AG240" s="90"/>
      <c r="AH240" s="90"/>
      <c r="AI240" s="90"/>
      <c r="AJ240" s="90"/>
      <c r="AK240" s="90"/>
      <c r="AL240" s="90"/>
      <c r="AM240" s="90"/>
      <c r="AN240" s="90"/>
      <c r="AO240" s="90"/>
      <c r="AP240" s="90"/>
      <c r="AQ240" s="90"/>
      <c r="AR240" s="90"/>
      <c r="AS240" s="85"/>
    </row>
    <row r="241" spans="1:45" ht="15" customHeight="1" x14ac:dyDescent="0.35">
      <c r="A241" s="90"/>
      <c r="B241" s="90"/>
      <c r="C241" s="90"/>
      <c r="D241" s="90"/>
      <c r="E241" s="90"/>
      <c r="F241" s="90"/>
      <c r="G241" s="90"/>
      <c r="H241" s="90"/>
      <c r="I241" s="90"/>
      <c r="J241" s="90"/>
      <c r="K241" s="90"/>
      <c r="L241" s="90"/>
      <c r="M241" s="90"/>
      <c r="N241" s="90"/>
      <c r="O241" s="90"/>
      <c r="P241" s="90"/>
      <c r="Q241" s="90"/>
      <c r="R241" s="90"/>
      <c r="S241" s="90"/>
      <c r="T241" s="90"/>
      <c r="U241" s="90"/>
      <c r="V241" s="90"/>
      <c r="W241" s="90"/>
      <c r="X241" s="90"/>
      <c r="Y241" s="90"/>
      <c r="Z241" s="90"/>
      <c r="AA241" s="90"/>
      <c r="AB241" s="90"/>
      <c r="AC241" s="90"/>
      <c r="AD241" s="90"/>
      <c r="AE241" s="90"/>
      <c r="AF241" s="90"/>
      <c r="AG241" s="90"/>
      <c r="AH241" s="90"/>
      <c r="AI241" s="90"/>
      <c r="AJ241" s="90"/>
      <c r="AK241" s="90"/>
      <c r="AL241" s="90"/>
      <c r="AM241" s="90"/>
      <c r="AN241" s="90"/>
      <c r="AO241" s="90"/>
      <c r="AP241" s="90"/>
      <c r="AQ241" s="90"/>
      <c r="AR241" s="90"/>
      <c r="AS241" s="85"/>
    </row>
    <row r="242" spans="1:45" ht="15" customHeight="1" x14ac:dyDescent="0.35">
      <c r="A242" s="90"/>
      <c r="B242" s="90"/>
      <c r="C242" s="90"/>
      <c r="D242" s="90"/>
      <c r="E242" s="90"/>
      <c r="F242" s="90"/>
      <c r="G242" s="90"/>
      <c r="H242" s="90"/>
      <c r="I242" s="90"/>
      <c r="J242" s="90"/>
      <c r="K242" s="90"/>
      <c r="L242" s="90"/>
      <c r="M242" s="90"/>
      <c r="N242" s="90"/>
      <c r="O242" s="90"/>
      <c r="P242" s="90"/>
      <c r="Q242" s="90"/>
      <c r="R242" s="90"/>
      <c r="S242" s="90"/>
      <c r="T242" s="90"/>
      <c r="U242" s="90"/>
      <c r="V242" s="90"/>
      <c r="W242" s="90"/>
      <c r="X242" s="90"/>
      <c r="Y242" s="90"/>
      <c r="Z242" s="90"/>
      <c r="AA242" s="90"/>
      <c r="AB242" s="90"/>
      <c r="AC242" s="90"/>
      <c r="AD242" s="90"/>
      <c r="AE242" s="90"/>
      <c r="AF242" s="90"/>
      <c r="AG242" s="90"/>
      <c r="AH242" s="90"/>
      <c r="AI242" s="90"/>
      <c r="AJ242" s="90"/>
      <c r="AK242" s="90"/>
      <c r="AL242" s="90"/>
      <c r="AM242" s="90"/>
      <c r="AN242" s="90"/>
      <c r="AO242" s="90"/>
      <c r="AP242" s="90"/>
      <c r="AQ242" s="90"/>
      <c r="AR242" s="90"/>
      <c r="AS242" s="85"/>
    </row>
    <row r="243" spans="1:45" ht="15" customHeight="1" x14ac:dyDescent="0.35">
      <c r="A243" s="90"/>
      <c r="B243" s="90"/>
      <c r="C243" s="90"/>
      <c r="D243" s="90"/>
      <c r="E243" s="90"/>
      <c r="F243" s="90"/>
      <c r="G243" s="90"/>
      <c r="H243" s="90"/>
      <c r="I243" s="90"/>
      <c r="J243" s="90"/>
      <c r="K243" s="90"/>
      <c r="L243" s="90"/>
      <c r="M243" s="90"/>
      <c r="N243" s="90"/>
      <c r="O243" s="90"/>
      <c r="P243" s="90"/>
      <c r="Q243" s="90"/>
      <c r="R243" s="90"/>
      <c r="S243" s="90"/>
      <c r="T243" s="90"/>
      <c r="U243" s="90"/>
      <c r="V243" s="90"/>
      <c r="W243" s="90"/>
      <c r="X243" s="90"/>
      <c r="Y243" s="90"/>
      <c r="Z243" s="90"/>
      <c r="AA243" s="90"/>
      <c r="AB243" s="90"/>
      <c r="AC243" s="90"/>
      <c r="AD243" s="90"/>
      <c r="AE243" s="90"/>
      <c r="AF243" s="90"/>
      <c r="AG243" s="90"/>
      <c r="AH243" s="90"/>
      <c r="AI243" s="90"/>
      <c r="AJ243" s="90"/>
      <c r="AK243" s="90"/>
      <c r="AL243" s="90"/>
      <c r="AM243" s="90"/>
      <c r="AN243" s="90"/>
      <c r="AO243" s="90"/>
      <c r="AP243" s="90"/>
      <c r="AQ243" s="90"/>
      <c r="AR243" s="90"/>
      <c r="AS243" s="85"/>
    </row>
    <row r="244" spans="1:45" ht="15" customHeight="1" x14ac:dyDescent="0.35">
      <c r="A244" s="90"/>
      <c r="B244" s="90"/>
      <c r="C244" s="90"/>
      <c r="D244" s="90"/>
      <c r="E244" s="90"/>
      <c r="F244" s="90"/>
      <c r="G244" s="90"/>
      <c r="H244" s="90"/>
      <c r="I244" s="90"/>
      <c r="J244" s="90"/>
      <c r="K244" s="90"/>
      <c r="L244" s="90"/>
      <c r="M244" s="90"/>
      <c r="N244" s="90"/>
      <c r="O244" s="90"/>
      <c r="P244" s="90"/>
      <c r="Q244" s="90"/>
      <c r="R244" s="90"/>
      <c r="S244" s="90"/>
      <c r="T244" s="90"/>
      <c r="U244" s="90"/>
      <c r="V244" s="90"/>
      <c r="W244" s="90"/>
      <c r="X244" s="90"/>
      <c r="Y244" s="90"/>
      <c r="Z244" s="90"/>
      <c r="AA244" s="90"/>
      <c r="AB244" s="90"/>
      <c r="AC244" s="90"/>
      <c r="AD244" s="90"/>
      <c r="AE244" s="90"/>
      <c r="AF244" s="90"/>
      <c r="AG244" s="90"/>
      <c r="AH244" s="90"/>
      <c r="AI244" s="90"/>
      <c r="AJ244" s="90"/>
      <c r="AK244" s="90"/>
      <c r="AL244" s="90"/>
      <c r="AM244" s="90"/>
      <c r="AN244" s="90"/>
      <c r="AO244" s="90"/>
      <c r="AP244" s="90"/>
      <c r="AQ244" s="90"/>
      <c r="AR244" s="90"/>
      <c r="AS244" s="85"/>
    </row>
    <row r="245" spans="1:45" ht="15" customHeight="1" x14ac:dyDescent="0.35">
      <c r="A245" s="90"/>
      <c r="B245" s="90"/>
      <c r="C245" s="90"/>
      <c r="D245" s="90"/>
      <c r="E245" s="90"/>
      <c r="F245" s="90"/>
      <c r="G245" s="90"/>
      <c r="H245" s="90"/>
      <c r="I245" s="90"/>
      <c r="J245" s="90"/>
      <c r="K245" s="90"/>
      <c r="L245" s="90"/>
      <c r="M245" s="90"/>
      <c r="N245" s="90"/>
      <c r="O245" s="90"/>
      <c r="P245" s="90"/>
      <c r="Q245" s="90"/>
      <c r="R245" s="90"/>
      <c r="S245" s="90"/>
      <c r="T245" s="90"/>
      <c r="U245" s="90"/>
      <c r="V245" s="90"/>
      <c r="W245" s="90"/>
      <c r="X245" s="90"/>
      <c r="Y245" s="90"/>
      <c r="Z245" s="90"/>
      <c r="AA245" s="90"/>
      <c r="AB245" s="90"/>
      <c r="AC245" s="90"/>
      <c r="AD245" s="90"/>
      <c r="AE245" s="90"/>
      <c r="AF245" s="90"/>
      <c r="AG245" s="90"/>
      <c r="AH245" s="90"/>
      <c r="AI245" s="90"/>
      <c r="AJ245" s="90"/>
      <c r="AK245" s="90"/>
      <c r="AL245" s="90"/>
      <c r="AM245" s="90"/>
      <c r="AN245" s="90"/>
      <c r="AO245" s="90"/>
      <c r="AP245" s="90"/>
      <c r="AQ245" s="90"/>
      <c r="AR245" s="90"/>
      <c r="AS245" s="85"/>
    </row>
    <row r="246" spans="1:45" ht="15" customHeight="1" x14ac:dyDescent="0.35">
      <c r="A246" s="90"/>
      <c r="B246" s="90"/>
      <c r="C246" s="90"/>
      <c r="D246" s="90"/>
      <c r="E246" s="90"/>
      <c r="F246" s="90"/>
      <c r="G246" s="90"/>
      <c r="H246" s="90"/>
      <c r="I246" s="90"/>
      <c r="J246" s="90"/>
      <c r="K246" s="90"/>
      <c r="L246" s="90"/>
      <c r="M246" s="90"/>
      <c r="N246" s="90"/>
      <c r="O246" s="90"/>
      <c r="P246" s="90"/>
      <c r="Q246" s="90"/>
      <c r="R246" s="90"/>
      <c r="S246" s="90"/>
      <c r="T246" s="90"/>
      <c r="U246" s="90"/>
      <c r="V246" s="90"/>
      <c r="W246" s="90"/>
      <c r="X246" s="90"/>
      <c r="Y246" s="90"/>
      <c r="Z246" s="90"/>
      <c r="AA246" s="90"/>
      <c r="AB246" s="90"/>
      <c r="AC246" s="90"/>
      <c r="AD246" s="90"/>
      <c r="AE246" s="90"/>
      <c r="AF246" s="90"/>
      <c r="AG246" s="90"/>
      <c r="AH246" s="90"/>
      <c r="AI246" s="90"/>
      <c r="AJ246" s="90"/>
      <c r="AK246" s="90"/>
      <c r="AL246" s="90"/>
      <c r="AM246" s="90"/>
      <c r="AN246" s="90"/>
      <c r="AO246" s="90"/>
      <c r="AP246" s="90"/>
      <c r="AQ246" s="90"/>
      <c r="AR246" s="90"/>
      <c r="AS246" s="85"/>
    </row>
    <row r="247" spans="1:45" ht="15" customHeight="1" x14ac:dyDescent="0.35">
      <c r="A247" s="90"/>
      <c r="B247" s="90"/>
      <c r="C247" s="90"/>
      <c r="D247" s="90"/>
      <c r="E247" s="90"/>
      <c r="F247" s="90"/>
      <c r="G247" s="90"/>
      <c r="H247" s="90"/>
      <c r="I247" s="90"/>
      <c r="J247" s="90"/>
      <c r="K247" s="90"/>
      <c r="L247" s="90"/>
      <c r="M247" s="90"/>
      <c r="N247" s="90"/>
      <c r="O247" s="90"/>
      <c r="P247" s="90"/>
      <c r="Q247" s="90"/>
      <c r="R247" s="90"/>
      <c r="S247" s="90"/>
      <c r="T247" s="90"/>
      <c r="U247" s="90"/>
      <c r="V247" s="90"/>
      <c r="W247" s="90"/>
      <c r="X247" s="90"/>
      <c r="Y247" s="90"/>
      <c r="Z247" s="90"/>
      <c r="AA247" s="90"/>
      <c r="AB247" s="90"/>
      <c r="AC247" s="90"/>
      <c r="AD247" s="90"/>
      <c r="AE247" s="90"/>
      <c r="AF247" s="90"/>
      <c r="AG247" s="90"/>
      <c r="AH247" s="90"/>
      <c r="AI247" s="90"/>
      <c r="AJ247" s="90"/>
      <c r="AK247" s="90"/>
      <c r="AL247" s="90"/>
      <c r="AM247" s="90"/>
      <c r="AN247" s="90"/>
      <c r="AO247" s="90"/>
      <c r="AP247" s="90"/>
      <c r="AQ247" s="90"/>
      <c r="AR247" s="90"/>
      <c r="AS247" s="85"/>
    </row>
    <row r="248" spans="1:45" ht="15" customHeight="1" x14ac:dyDescent="0.35">
      <c r="A248" s="90"/>
      <c r="B248" s="90"/>
      <c r="C248" s="90"/>
      <c r="D248" s="90"/>
      <c r="E248" s="90"/>
      <c r="F248" s="90"/>
      <c r="G248" s="90"/>
      <c r="H248" s="90"/>
      <c r="I248" s="90"/>
      <c r="J248" s="90"/>
      <c r="K248" s="90"/>
      <c r="L248" s="90"/>
      <c r="M248" s="90"/>
      <c r="N248" s="90"/>
      <c r="O248" s="90"/>
      <c r="P248" s="90"/>
      <c r="Q248" s="90"/>
      <c r="R248" s="90"/>
      <c r="S248" s="90"/>
      <c r="T248" s="90"/>
      <c r="U248" s="90"/>
      <c r="V248" s="90"/>
      <c r="W248" s="90"/>
      <c r="X248" s="90"/>
      <c r="Y248" s="90"/>
      <c r="Z248" s="90"/>
      <c r="AA248" s="90"/>
      <c r="AB248" s="90"/>
      <c r="AC248" s="90"/>
      <c r="AD248" s="90"/>
      <c r="AE248" s="90"/>
      <c r="AF248" s="90"/>
      <c r="AG248" s="90"/>
      <c r="AH248" s="90"/>
      <c r="AI248" s="90"/>
      <c r="AJ248" s="90"/>
      <c r="AK248" s="90"/>
      <c r="AL248" s="90"/>
      <c r="AM248" s="90"/>
      <c r="AN248" s="90"/>
      <c r="AO248" s="90"/>
      <c r="AP248" s="90"/>
      <c r="AQ248" s="90"/>
      <c r="AR248" s="90"/>
      <c r="AS248" s="85"/>
    </row>
    <row r="249" spans="1:45" ht="15" customHeight="1" x14ac:dyDescent="0.35">
      <c r="A249" s="90"/>
      <c r="B249" s="90"/>
      <c r="C249" s="90"/>
      <c r="D249" s="90"/>
      <c r="E249" s="90"/>
      <c r="F249" s="90"/>
      <c r="G249" s="90"/>
      <c r="H249" s="90"/>
      <c r="I249" s="90"/>
      <c r="J249" s="90"/>
      <c r="K249" s="90"/>
      <c r="L249" s="90"/>
      <c r="M249" s="90"/>
      <c r="N249" s="90"/>
      <c r="O249" s="90"/>
      <c r="P249" s="90"/>
      <c r="Q249" s="90"/>
      <c r="R249" s="90"/>
      <c r="S249" s="90"/>
      <c r="T249" s="90"/>
      <c r="U249" s="90"/>
      <c r="V249" s="90"/>
      <c r="W249" s="90"/>
      <c r="X249" s="90"/>
      <c r="Y249" s="90"/>
      <c r="Z249" s="90"/>
      <c r="AA249" s="90"/>
      <c r="AB249" s="90"/>
      <c r="AC249" s="90"/>
      <c r="AD249" s="90"/>
      <c r="AE249" s="90"/>
      <c r="AF249" s="90"/>
      <c r="AG249" s="90"/>
      <c r="AH249" s="90"/>
      <c r="AI249" s="90"/>
      <c r="AJ249" s="90"/>
      <c r="AK249" s="90"/>
      <c r="AL249" s="90"/>
      <c r="AM249" s="90"/>
      <c r="AN249" s="90"/>
      <c r="AO249" s="90"/>
      <c r="AP249" s="90"/>
      <c r="AQ249" s="90"/>
      <c r="AR249" s="90"/>
      <c r="AS249" s="85"/>
    </row>
    <row r="250" spans="1:45" ht="15" customHeight="1" x14ac:dyDescent="0.35">
      <c r="A250" s="90"/>
      <c r="B250" s="90"/>
      <c r="C250" s="90"/>
      <c r="D250" s="90"/>
      <c r="E250" s="90"/>
      <c r="F250" s="90"/>
      <c r="G250" s="90"/>
      <c r="H250" s="90"/>
      <c r="I250" s="90"/>
      <c r="J250" s="90"/>
      <c r="K250" s="90"/>
      <c r="L250" s="90"/>
      <c r="M250" s="90"/>
      <c r="N250" s="90"/>
      <c r="O250" s="90"/>
      <c r="P250" s="90"/>
      <c r="Q250" s="90"/>
      <c r="R250" s="90"/>
      <c r="S250" s="90"/>
      <c r="T250" s="90"/>
      <c r="U250" s="90"/>
      <c r="V250" s="90"/>
      <c r="W250" s="90"/>
      <c r="X250" s="90"/>
      <c r="Y250" s="90"/>
      <c r="Z250" s="90"/>
      <c r="AA250" s="90"/>
      <c r="AB250" s="90"/>
      <c r="AC250" s="90"/>
      <c r="AD250" s="90"/>
      <c r="AE250" s="90"/>
      <c r="AF250" s="90"/>
      <c r="AG250" s="90"/>
      <c r="AH250" s="90"/>
      <c r="AI250" s="90"/>
      <c r="AJ250" s="90"/>
      <c r="AK250" s="90"/>
      <c r="AL250" s="90"/>
      <c r="AM250" s="90"/>
      <c r="AN250" s="90"/>
      <c r="AO250" s="90"/>
      <c r="AP250" s="90"/>
      <c r="AQ250" s="90"/>
      <c r="AR250" s="90"/>
      <c r="AS250" s="85"/>
    </row>
    <row r="251" spans="1:45" ht="15" customHeight="1" x14ac:dyDescent="0.35">
      <c r="A251" s="90"/>
      <c r="B251" s="90"/>
      <c r="C251" s="90"/>
      <c r="D251" s="90"/>
      <c r="E251" s="90"/>
      <c r="F251" s="90"/>
      <c r="G251" s="90"/>
      <c r="H251" s="90"/>
      <c r="I251" s="90"/>
      <c r="J251" s="90"/>
      <c r="K251" s="90"/>
      <c r="L251" s="90"/>
      <c r="M251" s="90"/>
      <c r="N251" s="90"/>
      <c r="O251" s="90"/>
      <c r="P251" s="90"/>
      <c r="Q251" s="90"/>
      <c r="R251" s="90"/>
      <c r="S251" s="90"/>
      <c r="T251" s="90"/>
      <c r="U251" s="90"/>
      <c r="V251" s="90"/>
      <c r="W251" s="90"/>
      <c r="X251" s="90"/>
      <c r="Y251" s="90"/>
      <c r="Z251" s="90"/>
      <c r="AA251" s="90"/>
      <c r="AB251" s="90"/>
      <c r="AC251" s="90"/>
      <c r="AD251" s="90"/>
      <c r="AE251" s="90"/>
      <c r="AF251" s="90"/>
      <c r="AG251" s="90"/>
      <c r="AH251" s="90"/>
      <c r="AI251" s="90"/>
      <c r="AJ251" s="90"/>
      <c r="AK251" s="90"/>
      <c r="AL251" s="90"/>
      <c r="AM251" s="90"/>
      <c r="AN251" s="90"/>
      <c r="AO251" s="90"/>
      <c r="AP251" s="90"/>
      <c r="AQ251" s="90"/>
      <c r="AR251" s="90"/>
      <c r="AS251" s="85"/>
    </row>
    <row r="252" spans="1:45" ht="15" customHeight="1" x14ac:dyDescent="0.35">
      <c r="A252" s="90"/>
      <c r="B252" s="90"/>
      <c r="C252" s="90"/>
      <c r="D252" s="90"/>
      <c r="E252" s="90"/>
      <c r="F252" s="90"/>
      <c r="G252" s="90"/>
      <c r="H252" s="90"/>
      <c r="I252" s="90"/>
      <c r="J252" s="90"/>
      <c r="K252" s="90"/>
      <c r="L252" s="90"/>
      <c r="M252" s="90"/>
      <c r="N252" s="90"/>
      <c r="O252" s="90"/>
      <c r="P252" s="90"/>
      <c r="Q252" s="90"/>
      <c r="R252" s="90"/>
      <c r="S252" s="90"/>
      <c r="T252" s="90"/>
      <c r="U252" s="90"/>
      <c r="V252" s="90"/>
      <c r="W252" s="90"/>
      <c r="X252" s="90"/>
      <c r="Y252" s="90"/>
      <c r="Z252" s="90"/>
      <c r="AA252" s="90"/>
      <c r="AB252" s="90"/>
      <c r="AC252" s="90"/>
      <c r="AD252" s="90"/>
      <c r="AE252" s="90"/>
      <c r="AF252" s="90"/>
      <c r="AG252" s="90"/>
      <c r="AH252" s="90"/>
      <c r="AI252" s="90"/>
      <c r="AJ252" s="90"/>
      <c r="AK252" s="90"/>
      <c r="AL252" s="90"/>
      <c r="AM252" s="90"/>
      <c r="AN252" s="90"/>
      <c r="AO252" s="90"/>
      <c r="AP252" s="90"/>
      <c r="AQ252" s="90"/>
      <c r="AR252" s="90"/>
      <c r="AS252" s="85"/>
    </row>
    <row r="253" spans="1:45" ht="15" customHeight="1" x14ac:dyDescent="0.35">
      <c r="A253" s="90"/>
      <c r="B253" s="90"/>
      <c r="C253" s="90"/>
      <c r="D253" s="90"/>
      <c r="E253" s="90"/>
      <c r="F253" s="90"/>
      <c r="G253" s="90"/>
      <c r="H253" s="90"/>
      <c r="I253" s="90"/>
      <c r="J253" s="90"/>
      <c r="K253" s="90"/>
      <c r="L253" s="90"/>
      <c r="M253" s="90"/>
      <c r="N253" s="90"/>
      <c r="O253" s="90"/>
      <c r="P253" s="90"/>
      <c r="Q253" s="90"/>
      <c r="R253" s="90"/>
      <c r="S253" s="90"/>
      <c r="T253" s="90"/>
      <c r="U253" s="90"/>
      <c r="V253" s="90"/>
      <c r="W253" s="90"/>
      <c r="X253" s="90"/>
      <c r="Y253" s="90"/>
      <c r="Z253" s="90"/>
      <c r="AA253" s="90"/>
      <c r="AB253" s="90"/>
      <c r="AC253" s="90"/>
      <c r="AD253" s="90"/>
      <c r="AE253" s="90"/>
      <c r="AF253" s="90"/>
      <c r="AG253" s="90"/>
      <c r="AH253" s="90"/>
      <c r="AI253" s="90"/>
      <c r="AJ253" s="90"/>
      <c r="AK253" s="90"/>
      <c r="AL253" s="90"/>
      <c r="AM253" s="90"/>
      <c r="AN253" s="90"/>
      <c r="AO253" s="90"/>
      <c r="AP253" s="90"/>
      <c r="AQ253" s="90"/>
      <c r="AR253" s="90"/>
      <c r="AS253" s="85"/>
    </row>
    <row r="254" spans="1:45" ht="15" customHeight="1" x14ac:dyDescent="0.35">
      <c r="A254" s="90"/>
      <c r="B254" s="90"/>
      <c r="C254" s="90"/>
      <c r="D254" s="90"/>
      <c r="E254" s="90"/>
      <c r="F254" s="90"/>
      <c r="G254" s="90"/>
      <c r="H254" s="90"/>
      <c r="I254" s="90"/>
      <c r="J254" s="90"/>
      <c r="K254" s="90"/>
      <c r="L254" s="90"/>
      <c r="M254" s="90"/>
      <c r="N254" s="90"/>
      <c r="O254" s="90"/>
      <c r="P254" s="90"/>
      <c r="Q254" s="90"/>
      <c r="R254" s="90"/>
      <c r="S254" s="90"/>
      <c r="T254" s="90"/>
      <c r="U254" s="90"/>
      <c r="V254" s="90"/>
      <c r="W254" s="90"/>
      <c r="X254" s="90"/>
      <c r="Y254" s="90"/>
      <c r="Z254" s="90"/>
      <c r="AA254" s="90"/>
      <c r="AB254" s="90"/>
      <c r="AC254" s="90"/>
      <c r="AD254" s="90"/>
      <c r="AE254" s="90"/>
      <c r="AF254" s="90"/>
      <c r="AG254" s="90"/>
      <c r="AH254" s="90"/>
      <c r="AI254" s="90"/>
      <c r="AJ254" s="90"/>
      <c r="AK254" s="90"/>
      <c r="AL254" s="90"/>
      <c r="AM254" s="90"/>
      <c r="AN254" s="90"/>
      <c r="AO254" s="90"/>
      <c r="AP254" s="90"/>
      <c r="AQ254" s="90"/>
      <c r="AR254" s="90"/>
      <c r="AS254" s="85"/>
    </row>
    <row r="255" spans="1:45" ht="15" customHeight="1" x14ac:dyDescent="0.35">
      <c r="A255" s="90"/>
      <c r="B255" s="90"/>
      <c r="C255" s="90"/>
      <c r="D255" s="90"/>
      <c r="E255" s="90"/>
      <c r="F255" s="90"/>
      <c r="G255" s="90"/>
      <c r="H255" s="90"/>
      <c r="I255" s="90"/>
      <c r="J255" s="90"/>
      <c r="K255" s="90"/>
      <c r="L255" s="90"/>
      <c r="M255" s="90"/>
      <c r="N255" s="90"/>
      <c r="O255" s="90"/>
      <c r="P255" s="90"/>
      <c r="Q255" s="90"/>
      <c r="R255" s="90"/>
      <c r="S255" s="90"/>
      <c r="T255" s="90"/>
      <c r="U255" s="90"/>
      <c r="V255" s="90"/>
      <c r="W255" s="90"/>
      <c r="X255" s="90"/>
      <c r="Y255" s="90"/>
      <c r="Z255" s="90"/>
      <c r="AA255" s="90"/>
      <c r="AB255" s="90"/>
      <c r="AC255" s="90"/>
      <c r="AD255" s="90"/>
      <c r="AE255" s="90"/>
      <c r="AF255" s="90"/>
      <c r="AG255" s="90"/>
      <c r="AH255" s="90"/>
      <c r="AI255" s="90"/>
      <c r="AJ255" s="90"/>
      <c r="AK255" s="90"/>
      <c r="AL255" s="90"/>
      <c r="AM255" s="90"/>
      <c r="AN255" s="90"/>
      <c r="AO255" s="90"/>
      <c r="AP255" s="90"/>
      <c r="AQ255" s="90"/>
      <c r="AR255" s="90"/>
      <c r="AS255" s="85"/>
    </row>
    <row r="256" spans="1:45" ht="15" customHeight="1" x14ac:dyDescent="0.35">
      <c r="A256" s="90"/>
      <c r="B256" s="90"/>
      <c r="C256" s="90"/>
      <c r="D256" s="90"/>
      <c r="E256" s="90"/>
      <c r="F256" s="90"/>
      <c r="G256" s="90"/>
      <c r="H256" s="90"/>
      <c r="I256" s="90"/>
      <c r="J256" s="90"/>
      <c r="K256" s="90"/>
      <c r="L256" s="90"/>
      <c r="M256" s="90"/>
      <c r="N256" s="90"/>
      <c r="O256" s="90"/>
      <c r="P256" s="90"/>
      <c r="Q256" s="90"/>
      <c r="R256" s="90"/>
      <c r="S256" s="90"/>
      <c r="T256" s="90"/>
      <c r="U256" s="90"/>
      <c r="V256" s="90"/>
      <c r="W256" s="90"/>
      <c r="X256" s="90"/>
      <c r="Y256" s="90"/>
      <c r="Z256" s="90"/>
      <c r="AA256" s="90"/>
      <c r="AB256" s="90"/>
      <c r="AC256" s="90"/>
      <c r="AD256" s="90"/>
      <c r="AE256" s="90"/>
      <c r="AF256" s="90"/>
      <c r="AG256" s="90"/>
      <c r="AH256" s="90"/>
      <c r="AI256" s="90"/>
      <c r="AJ256" s="90"/>
      <c r="AK256" s="90"/>
      <c r="AL256" s="90"/>
      <c r="AM256" s="90"/>
      <c r="AN256" s="90"/>
      <c r="AO256" s="90"/>
      <c r="AP256" s="90"/>
      <c r="AQ256" s="90"/>
      <c r="AR256" s="90"/>
      <c r="AS256" s="85"/>
    </row>
    <row r="257" spans="1:45" ht="15" customHeight="1" x14ac:dyDescent="0.35">
      <c r="A257" s="90"/>
      <c r="B257" s="90"/>
      <c r="C257" s="90"/>
      <c r="D257" s="90"/>
      <c r="E257" s="90"/>
      <c r="F257" s="90"/>
      <c r="G257" s="90"/>
      <c r="H257" s="90"/>
      <c r="I257" s="90"/>
      <c r="J257" s="90"/>
      <c r="K257" s="90"/>
      <c r="L257" s="90"/>
      <c r="M257" s="90"/>
      <c r="N257" s="90"/>
      <c r="O257" s="90"/>
      <c r="P257" s="90"/>
      <c r="Q257" s="90"/>
      <c r="R257" s="90"/>
      <c r="S257" s="90"/>
      <c r="T257" s="90"/>
      <c r="U257" s="90"/>
      <c r="V257" s="90"/>
      <c r="W257" s="90"/>
      <c r="X257" s="90"/>
      <c r="Y257" s="90"/>
      <c r="Z257" s="90"/>
      <c r="AA257" s="90"/>
      <c r="AB257" s="90"/>
      <c r="AC257" s="90"/>
      <c r="AD257" s="90"/>
      <c r="AE257" s="90"/>
      <c r="AF257" s="90"/>
      <c r="AG257" s="90"/>
      <c r="AH257" s="90"/>
      <c r="AI257" s="90"/>
      <c r="AJ257" s="90"/>
      <c r="AK257" s="90"/>
      <c r="AL257" s="90"/>
      <c r="AM257" s="90"/>
      <c r="AN257" s="90"/>
      <c r="AO257" s="90"/>
      <c r="AP257" s="90"/>
      <c r="AQ257" s="90"/>
      <c r="AR257" s="90"/>
      <c r="AS257" s="85"/>
    </row>
    <row r="258" spans="1:45" ht="15" customHeight="1" x14ac:dyDescent="0.35">
      <c r="A258" s="90"/>
      <c r="B258" s="90"/>
      <c r="C258" s="90"/>
      <c r="D258" s="90"/>
      <c r="E258" s="90"/>
      <c r="F258" s="90"/>
      <c r="G258" s="90"/>
      <c r="H258" s="90"/>
      <c r="I258" s="90"/>
      <c r="J258" s="90"/>
      <c r="K258" s="90"/>
      <c r="L258" s="90"/>
      <c r="M258" s="90"/>
      <c r="N258" s="90"/>
      <c r="O258" s="90"/>
      <c r="P258" s="90"/>
      <c r="Q258" s="90"/>
      <c r="R258" s="90"/>
      <c r="S258" s="90"/>
      <c r="T258" s="90"/>
      <c r="U258" s="90"/>
      <c r="V258" s="90"/>
      <c r="W258" s="90"/>
      <c r="X258" s="90"/>
      <c r="Y258" s="90"/>
      <c r="Z258" s="90"/>
      <c r="AA258" s="90"/>
      <c r="AB258" s="90"/>
      <c r="AC258" s="90"/>
      <c r="AD258" s="90"/>
      <c r="AE258" s="90"/>
      <c r="AF258" s="90"/>
      <c r="AG258" s="90"/>
      <c r="AH258" s="90"/>
      <c r="AI258" s="90"/>
      <c r="AJ258" s="90"/>
      <c r="AK258" s="90"/>
      <c r="AL258" s="90"/>
      <c r="AM258" s="90"/>
      <c r="AN258" s="90"/>
      <c r="AO258" s="90"/>
      <c r="AP258" s="90"/>
      <c r="AQ258" s="90"/>
      <c r="AR258" s="90"/>
      <c r="AS258" s="85"/>
    </row>
    <row r="259" spans="1:45" ht="15" customHeight="1" x14ac:dyDescent="0.35">
      <c r="A259" s="90"/>
      <c r="B259" s="90"/>
      <c r="C259" s="90"/>
      <c r="D259" s="90"/>
      <c r="E259" s="90"/>
      <c r="F259" s="90"/>
      <c r="G259" s="90"/>
      <c r="H259" s="90"/>
      <c r="I259" s="90"/>
      <c r="J259" s="90"/>
      <c r="K259" s="90"/>
      <c r="L259" s="90"/>
      <c r="M259" s="90"/>
      <c r="N259" s="90"/>
      <c r="O259" s="90"/>
      <c r="P259" s="90"/>
      <c r="Q259" s="90"/>
      <c r="R259" s="90"/>
      <c r="S259" s="90"/>
      <c r="T259" s="90"/>
      <c r="U259" s="90"/>
      <c r="V259" s="90"/>
      <c r="W259" s="90"/>
      <c r="X259" s="90"/>
      <c r="Y259" s="90"/>
      <c r="Z259" s="90"/>
      <c r="AA259" s="90"/>
      <c r="AB259" s="90"/>
      <c r="AC259" s="90"/>
      <c r="AD259" s="90"/>
      <c r="AE259" s="90"/>
      <c r="AF259" s="90"/>
      <c r="AG259" s="90"/>
      <c r="AH259" s="90"/>
      <c r="AI259" s="90"/>
      <c r="AJ259" s="90"/>
      <c r="AK259" s="90"/>
      <c r="AL259" s="90"/>
      <c r="AM259" s="90"/>
      <c r="AN259" s="90"/>
      <c r="AO259" s="90"/>
      <c r="AP259" s="90"/>
      <c r="AQ259" s="90"/>
      <c r="AR259" s="90"/>
      <c r="AS259" s="85"/>
    </row>
    <row r="260" spans="1:45" ht="15" customHeight="1" x14ac:dyDescent="0.35">
      <c r="A260" s="90"/>
      <c r="B260" s="90"/>
      <c r="C260" s="90"/>
      <c r="D260" s="90"/>
      <c r="E260" s="90"/>
      <c r="F260" s="90"/>
      <c r="G260" s="90"/>
      <c r="H260" s="90"/>
      <c r="I260" s="90"/>
      <c r="J260" s="90"/>
      <c r="K260" s="90"/>
      <c r="L260" s="90"/>
      <c r="M260" s="90"/>
      <c r="N260" s="90"/>
      <c r="O260" s="90"/>
      <c r="P260" s="90"/>
      <c r="Q260" s="90"/>
      <c r="R260" s="90"/>
      <c r="S260" s="90"/>
      <c r="T260" s="90"/>
      <c r="U260" s="90"/>
      <c r="V260" s="90"/>
      <c r="W260" s="90"/>
      <c r="X260" s="90"/>
      <c r="Y260" s="90"/>
      <c r="Z260" s="90"/>
      <c r="AA260" s="90"/>
      <c r="AB260" s="90"/>
      <c r="AC260" s="90"/>
      <c r="AD260" s="90"/>
      <c r="AE260" s="90"/>
      <c r="AF260" s="90"/>
      <c r="AG260" s="90"/>
      <c r="AH260" s="90"/>
      <c r="AI260" s="90"/>
      <c r="AJ260" s="90"/>
      <c r="AK260" s="90"/>
      <c r="AL260" s="90"/>
      <c r="AM260" s="90"/>
      <c r="AN260" s="90"/>
      <c r="AO260" s="90"/>
      <c r="AP260" s="90"/>
      <c r="AQ260" s="90"/>
      <c r="AR260" s="90"/>
      <c r="AS260" s="85"/>
    </row>
    <row r="261" spans="1:45" ht="15" customHeight="1" x14ac:dyDescent="0.35">
      <c r="A261" s="90"/>
      <c r="B261" s="90"/>
      <c r="C261" s="90"/>
      <c r="D261" s="90"/>
      <c r="E261" s="90"/>
      <c r="F261" s="90"/>
      <c r="G261" s="90"/>
      <c r="H261" s="90"/>
      <c r="I261" s="90"/>
      <c r="J261" s="90"/>
      <c r="K261" s="90"/>
      <c r="L261" s="90"/>
      <c r="M261" s="90"/>
      <c r="N261" s="90"/>
      <c r="O261" s="90"/>
      <c r="P261" s="90"/>
      <c r="Q261" s="90"/>
      <c r="R261" s="90"/>
      <c r="S261" s="90"/>
      <c r="T261" s="90"/>
      <c r="U261" s="90"/>
      <c r="V261" s="90"/>
      <c r="W261" s="90"/>
      <c r="X261" s="90"/>
      <c r="Y261" s="90"/>
      <c r="Z261" s="90"/>
      <c r="AA261" s="90"/>
      <c r="AB261" s="90"/>
      <c r="AC261" s="90"/>
      <c r="AD261" s="90"/>
      <c r="AE261" s="90"/>
      <c r="AF261" s="90"/>
      <c r="AG261" s="90"/>
      <c r="AH261" s="90"/>
      <c r="AI261" s="90"/>
      <c r="AJ261" s="90"/>
      <c r="AK261" s="90"/>
      <c r="AL261" s="90"/>
      <c r="AM261" s="90"/>
      <c r="AN261" s="90"/>
      <c r="AO261" s="90"/>
      <c r="AP261" s="90"/>
      <c r="AQ261" s="90"/>
      <c r="AR261" s="90"/>
      <c r="AS261" s="85"/>
    </row>
    <row r="262" spans="1:45" ht="15" customHeight="1" x14ac:dyDescent="0.35">
      <c r="A262" s="90"/>
      <c r="B262" s="90"/>
      <c r="C262" s="90"/>
      <c r="D262" s="90"/>
      <c r="E262" s="90"/>
      <c r="F262" s="90"/>
      <c r="G262" s="90"/>
      <c r="H262" s="90"/>
      <c r="I262" s="90"/>
      <c r="J262" s="90"/>
      <c r="K262" s="90"/>
      <c r="L262" s="90"/>
      <c r="M262" s="90"/>
      <c r="N262" s="90"/>
      <c r="O262" s="90"/>
      <c r="P262" s="90"/>
      <c r="Q262" s="90"/>
      <c r="R262" s="90"/>
      <c r="S262" s="90"/>
      <c r="T262" s="90"/>
      <c r="U262" s="90"/>
      <c r="V262" s="90"/>
      <c r="W262" s="90"/>
      <c r="X262" s="90"/>
      <c r="Y262" s="90"/>
      <c r="Z262" s="90"/>
      <c r="AA262" s="90"/>
      <c r="AB262" s="90"/>
      <c r="AC262" s="90"/>
      <c r="AD262" s="90"/>
      <c r="AE262" s="90"/>
      <c r="AF262" s="90"/>
      <c r="AG262" s="90"/>
      <c r="AH262" s="90"/>
      <c r="AI262" s="90"/>
      <c r="AJ262" s="90"/>
      <c r="AK262" s="90"/>
      <c r="AL262" s="90"/>
      <c r="AM262" s="90"/>
      <c r="AN262" s="90"/>
      <c r="AO262" s="90"/>
      <c r="AP262" s="90"/>
      <c r="AQ262" s="90"/>
      <c r="AR262" s="90"/>
      <c r="AS262" s="85"/>
    </row>
    <row r="263" spans="1:45" ht="15" customHeight="1" x14ac:dyDescent="0.35">
      <c r="A263" s="90"/>
      <c r="B263" s="90"/>
      <c r="C263" s="90"/>
      <c r="D263" s="90"/>
      <c r="E263" s="90"/>
      <c r="F263" s="90"/>
      <c r="G263" s="90"/>
      <c r="H263" s="90"/>
      <c r="I263" s="90"/>
      <c r="J263" s="90"/>
      <c r="K263" s="90"/>
      <c r="L263" s="90"/>
      <c r="M263" s="90"/>
      <c r="N263" s="90"/>
      <c r="O263" s="90"/>
      <c r="P263" s="90"/>
      <c r="Q263" s="90"/>
      <c r="R263" s="90"/>
      <c r="S263" s="90"/>
      <c r="T263" s="90"/>
      <c r="U263" s="90"/>
      <c r="V263" s="90"/>
      <c r="W263" s="90"/>
      <c r="X263" s="90"/>
      <c r="Y263" s="90"/>
      <c r="Z263" s="90"/>
      <c r="AA263" s="90"/>
      <c r="AB263" s="90"/>
      <c r="AC263" s="90"/>
      <c r="AD263" s="90"/>
      <c r="AE263" s="90"/>
      <c r="AF263" s="90"/>
      <c r="AG263" s="90"/>
      <c r="AH263" s="90"/>
      <c r="AI263" s="90"/>
      <c r="AJ263" s="90"/>
      <c r="AK263" s="90"/>
      <c r="AL263" s="90"/>
      <c r="AM263" s="90"/>
      <c r="AN263" s="90"/>
      <c r="AO263" s="90"/>
      <c r="AP263" s="90"/>
      <c r="AQ263" s="90"/>
      <c r="AR263" s="90"/>
      <c r="AS263" s="85"/>
    </row>
    <row r="264" spans="1:45" ht="15" customHeight="1" x14ac:dyDescent="0.35">
      <c r="A264" s="90"/>
      <c r="B264" s="90"/>
      <c r="C264" s="90"/>
      <c r="D264" s="90"/>
      <c r="E264" s="90"/>
      <c r="F264" s="90"/>
      <c r="G264" s="90"/>
      <c r="H264" s="90"/>
      <c r="I264" s="90"/>
      <c r="J264" s="90"/>
      <c r="K264" s="90"/>
      <c r="L264" s="90"/>
      <c r="M264" s="90"/>
      <c r="N264" s="90"/>
      <c r="O264" s="90"/>
      <c r="P264" s="90"/>
      <c r="Q264" s="90"/>
      <c r="R264" s="90"/>
      <c r="S264" s="90"/>
      <c r="T264" s="90"/>
      <c r="U264" s="90"/>
      <c r="V264" s="90"/>
      <c r="W264" s="90"/>
      <c r="X264" s="90"/>
      <c r="Y264" s="90"/>
      <c r="Z264" s="90"/>
      <c r="AA264" s="90"/>
      <c r="AB264" s="90"/>
      <c r="AC264" s="90"/>
      <c r="AD264" s="90"/>
      <c r="AE264" s="90"/>
      <c r="AF264" s="90"/>
      <c r="AG264" s="90"/>
      <c r="AH264" s="90"/>
      <c r="AI264" s="90"/>
      <c r="AJ264" s="90"/>
      <c r="AK264" s="90"/>
      <c r="AL264" s="90"/>
      <c r="AM264" s="90"/>
      <c r="AN264" s="90"/>
      <c r="AO264" s="90"/>
      <c r="AP264" s="90"/>
      <c r="AQ264" s="90"/>
      <c r="AR264" s="90"/>
      <c r="AS264" s="85"/>
    </row>
    <row r="265" spans="1:45" ht="15" customHeight="1" x14ac:dyDescent="0.35">
      <c r="A265" s="90"/>
      <c r="B265" s="90"/>
      <c r="C265" s="90"/>
      <c r="D265" s="90"/>
      <c r="E265" s="90"/>
      <c r="F265" s="90"/>
      <c r="G265" s="90"/>
      <c r="H265" s="90"/>
      <c r="I265" s="90"/>
      <c r="J265" s="90"/>
      <c r="K265" s="90"/>
      <c r="L265" s="90"/>
      <c r="M265" s="90"/>
      <c r="N265" s="90"/>
      <c r="O265" s="90"/>
      <c r="P265" s="90"/>
      <c r="Q265" s="90"/>
      <c r="R265" s="90"/>
      <c r="S265" s="90"/>
      <c r="T265" s="90"/>
      <c r="U265" s="90"/>
      <c r="V265" s="90"/>
      <c r="W265" s="90"/>
      <c r="X265" s="90"/>
      <c r="Y265" s="90"/>
      <c r="Z265" s="90"/>
      <c r="AA265" s="90"/>
      <c r="AB265" s="90"/>
      <c r="AC265" s="90"/>
      <c r="AD265" s="90"/>
      <c r="AE265" s="90"/>
      <c r="AF265" s="90"/>
      <c r="AG265" s="90"/>
      <c r="AH265" s="90"/>
      <c r="AI265" s="90"/>
      <c r="AJ265" s="90"/>
      <c r="AK265" s="90"/>
      <c r="AL265" s="90"/>
      <c r="AM265" s="90"/>
      <c r="AN265" s="90"/>
      <c r="AO265" s="90"/>
      <c r="AP265" s="90"/>
      <c r="AQ265" s="90"/>
      <c r="AR265" s="90"/>
      <c r="AS265" s="85"/>
    </row>
    <row r="266" spans="1:45" ht="15" customHeight="1" x14ac:dyDescent="0.35">
      <c r="A266" s="90"/>
      <c r="B266" s="90"/>
      <c r="C266" s="90"/>
      <c r="D266" s="90"/>
      <c r="E266" s="90"/>
      <c r="F266" s="90"/>
      <c r="G266" s="90"/>
      <c r="H266" s="90"/>
      <c r="I266" s="90"/>
      <c r="J266" s="90"/>
      <c r="K266" s="90"/>
      <c r="L266" s="90"/>
      <c r="M266" s="90"/>
      <c r="N266" s="90"/>
      <c r="O266" s="90"/>
      <c r="P266" s="90"/>
      <c r="Q266" s="90"/>
      <c r="R266" s="90"/>
      <c r="S266" s="90"/>
      <c r="T266" s="90"/>
      <c r="U266" s="90"/>
      <c r="V266" s="90"/>
      <c r="W266" s="90"/>
      <c r="X266" s="90"/>
      <c r="Y266" s="90"/>
      <c r="Z266" s="90"/>
      <c r="AA266" s="90"/>
      <c r="AB266" s="90"/>
      <c r="AC266" s="90"/>
      <c r="AD266" s="90"/>
      <c r="AE266" s="90"/>
      <c r="AF266" s="90"/>
      <c r="AG266" s="90"/>
      <c r="AH266" s="90"/>
      <c r="AI266" s="90"/>
      <c r="AJ266" s="90"/>
      <c r="AK266" s="90"/>
      <c r="AL266" s="90"/>
      <c r="AM266" s="90"/>
      <c r="AN266" s="90"/>
      <c r="AO266" s="90"/>
      <c r="AP266" s="90"/>
      <c r="AQ266" s="90"/>
      <c r="AR266" s="90"/>
      <c r="AS266" s="85"/>
    </row>
    <row r="267" spans="1:45" ht="15" customHeight="1" x14ac:dyDescent="0.35">
      <c r="A267" s="90"/>
      <c r="B267" s="90"/>
      <c r="C267" s="90"/>
      <c r="D267" s="90"/>
      <c r="E267" s="90"/>
      <c r="F267" s="90"/>
      <c r="G267" s="90"/>
      <c r="H267" s="90"/>
      <c r="I267" s="90"/>
      <c r="J267" s="90"/>
      <c r="K267" s="90"/>
      <c r="L267" s="90"/>
      <c r="M267" s="90"/>
      <c r="N267" s="90"/>
      <c r="O267" s="90"/>
      <c r="P267" s="90"/>
      <c r="Q267" s="90"/>
      <c r="R267" s="90"/>
      <c r="S267" s="90"/>
      <c r="T267" s="90"/>
      <c r="U267" s="90"/>
      <c r="V267" s="90"/>
      <c r="W267" s="90"/>
      <c r="X267" s="90"/>
      <c r="Y267" s="90"/>
      <c r="Z267" s="90"/>
      <c r="AA267" s="90"/>
      <c r="AB267" s="90"/>
      <c r="AC267" s="90"/>
      <c r="AD267" s="90"/>
      <c r="AE267" s="90"/>
      <c r="AF267" s="90"/>
      <c r="AG267" s="90"/>
      <c r="AH267" s="90"/>
      <c r="AI267" s="90"/>
      <c r="AJ267" s="90"/>
      <c r="AK267" s="90"/>
      <c r="AL267" s="90"/>
      <c r="AM267" s="90"/>
      <c r="AN267" s="90"/>
      <c r="AO267" s="90"/>
      <c r="AP267" s="90"/>
      <c r="AQ267" s="90"/>
      <c r="AR267" s="90"/>
      <c r="AS267" s="85"/>
    </row>
    <row r="268" spans="1:45" ht="15" customHeight="1" x14ac:dyDescent="0.35">
      <c r="A268" s="90"/>
      <c r="B268" s="90"/>
      <c r="C268" s="90"/>
      <c r="D268" s="90"/>
      <c r="E268" s="90"/>
      <c r="F268" s="90"/>
      <c r="G268" s="90"/>
      <c r="H268" s="90"/>
      <c r="I268" s="90"/>
      <c r="J268" s="90"/>
      <c r="K268" s="90"/>
      <c r="L268" s="90"/>
      <c r="M268" s="90"/>
      <c r="N268" s="90"/>
      <c r="O268" s="90"/>
      <c r="P268" s="90"/>
      <c r="Q268" s="90"/>
      <c r="R268" s="90"/>
      <c r="S268" s="90"/>
      <c r="T268" s="90"/>
      <c r="U268" s="90"/>
      <c r="V268" s="90"/>
      <c r="W268" s="90"/>
      <c r="X268" s="90"/>
      <c r="Y268" s="90"/>
      <c r="Z268" s="90"/>
      <c r="AA268" s="90"/>
      <c r="AB268" s="90"/>
      <c r="AC268" s="90"/>
      <c r="AD268" s="90"/>
      <c r="AE268" s="90"/>
      <c r="AF268" s="90"/>
      <c r="AG268" s="90"/>
      <c r="AH268" s="90"/>
      <c r="AI268" s="90"/>
      <c r="AJ268" s="90"/>
      <c r="AK268" s="90"/>
      <c r="AL268" s="90"/>
      <c r="AM268" s="90"/>
      <c r="AN268" s="90"/>
      <c r="AO268" s="90"/>
      <c r="AP268" s="90"/>
      <c r="AQ268" s="90"/>
      <c r="AR268" s="90"/>
      <c r="AS268" s="85"/>
    </row>
    <row r="269" spans="1:45" ht="15" customHeight="1" x14ac:dyDescent="0.35">
      <c r="A269" s="90"/>
      <c r="B269" s="90"/>
      <c r="C269" s="90"/>
      <c r="D269" s="90"/>
      <c r="E269" s="90"/>
      <c r="F269" s="90"/>
      <c r="G269" s="90"/>
      <c r="H269" s="90"/>
      <c r="I269" s="90"/>
      <c r="J269" s="90"/>
      <c r="K269" s="90"/>
      <c r="L269" s="90"/>
      <c r="M269" s="90"/>
      <c r="N269" s="90"/>
      <c r="O269" s="90"/>
      <c r="P269" s="90"/>
      <c r="Q269" s="90"/>
      <c r="R269" s="90"/>
      <c r="S269" s="90"/>
      <c r="T269" s="90"/>
      <c r="U269" s="90"/>
      <c r="V269" s="90"/>
      <c r="W269" s="90"/>
      <c r="X269" s="90"/>
      <c r="Y269" s="90"/>
      <c r="Z269" s="90"/>
      <c r="AA269" s="90"/>
      <c r="AB269" s="90"/>
      <c r="AC269" s="90"/>
      <c r="AD269" s="90"/>
      <c r="AE269" s="90"/>
      <c r="AF269" s="90"/>
      <c r="AG269" s="90"/>
      <c r="AH269" s="90"/>
      <c r="AI269" s="90"/>
      <c r="AJ269" s="90"/>
      <c r="AK269" s="90"/>
      <c r="AL269" s="90"/>
      <c r="AM269" s="90"/>
      <c r="AN269" s="90"/>
      <c r="AO269" s="90"/>
      <c r="AP269" s="90"/>
      <c r="AQ269" s="90"/>
      <c r="AR269" s="90"/>
      <c r="AS269" s="85"/>
    </row>
    <row r="270" spans="1:45" ht="15" customHeight="1" x14ac:dyDescent="0.35">
      <c r="A270" s="90"/>
      <c r="B270" s="90"/>
      <c r="C270" s="90"/>
      <c r="D270" s="90"/>
      <c r="E270" s="90"/>
      <c r="F270" s="90"/>
      <c r="G270" s="90"/>
      <c r="H270" s="90"/>
      <c r="I270" s="90"/>
      <c r="J270" s="90"/>
      <c r="K270" s="90"/>
      <c r="L270" s="90"/>
      <c r="M270" s="90"/>
      <c r="N270" s="90"/>
      <c r="O270" s="90"/>
      <c r="P270" s="90"/>
      <c r="Q270" s="90"/>
      <c r="R270" s="90"/>
      <c r="S270" s="90"/>
      <c r="T270" s="90"/>
      <c r="U270" s="90"/>
      <c r="V270" s="90"/>
      <c r="W270" s="90"/>
      <c r="X270" s="90"/>
      <c r="Y270" s="90"/>
      <c r="Z270" s="90"/>
      <c r="AA270" s="90"/>
      <c r="AB270" s="90"/>
      <c r="AC270" s="90"/>
      <c r="AD270" s="90"/>
      <c r="AE270" s="90"/>
      <c r="AF270" s="90"/>
      <c r="AG270" s="90"/>
      <c r="AH270" s="90"/>
      <c r="AI270" s="90"/>
      <c r="AJ270" s="90"/>
      <c r="AK270" s="90"/>
      <c r="AL270" s="90"/>
      <c r="AM270" s="90"/>
      <c r="AN270" s="90"/>
      <c r="AO270" s="90"/>
      <c r="AP270" s="90"/>
      <c r="AQ270" s="90"/>
      <c r="AR270" s="90"/>
      <c r="AS270" s="85"/>
    </row>
    <row r="271" spans="1:45" ht="15" customHeight="1" x14ac:dyDescent="0.35">
      <c r="A271" s="90"/>
      <c r="B271" s="90"/>
      <c r="C271" s="90"/>
      <c r="D271" s="90"/>
      <c r="E271" s="90"/>
      <c r="F271" s="90"/>
      <c r="G271" s="90"/>
      <c r="H271" s="90"/>
      <c r="I271" s="90"/>
      <c r="J271" s="90"/>
      <c r="K271" s="90"/>
      <c r="L271" s="90"/>
      <c r="M271" s="90"/>
      <c r="N271" s="90"/>
      <c r="O271" s="90"/>
      <c r="P271" s="90"/>
      <c r="Q271" s="90"/>
      <c r="R271" s="90"/>
      <c r="S271" s="90"/>
      <c r="T271" s="90"/>
      <c r="U271" s="90"/>
      <c r="V271" s="90"/>
      <c r="W271" s="90"/>
      <c r="X271" s="90"/>
      <c r="Y271" s="90"/>
      <c r="Z271" s="90"/>
      <c r="AA271" s="90"/>
      <c r="AB271" s="90"/>
      <c r="AC271" s="90"/>
      <c r="AD271" s="90"/>
      <c r="AE271" s="90"/>
      <c r="AF271" s="90"/>
      <c r="AG271" s="90"/>
      <c r="AH271" s="90"/>
      <c r="AI271" s="90"/>
      <c r="AJ271" s="90"/>
      <c r="AK271" s="90"/>
      <c r="AL271" s="90"/>
      <c r="AM271" s="90"/>
      <c r="AN271" s="90"/>
      <c r="AO271" s="90"/>
      <c r="AP271" s="90"/>
      <c r="AQ271" s="90"/>
      <c r="AR271" s="90"/>
      <c r="AS271" s="85"/>
    </row>
    <row r="272" spans="1:45" ht="15" customHeight="1" x14ac:dyDescent="0.35">
      <c r="A272" s="90"/>
      <c r="B272" s="90"/>
      <c r="C272" s="90"/>
      <c r="D272" s="90"/>
      <c r="E272" s="90"/>
      <c r="F272" s="90"/>
      <c r="G272" s="90"/>
      <c r="H272" s="90"/>
      <c r="I272" s="90"/>
      <c r="J272" s="90"/>
      <c r="K272" s="90"/>
      <c r="L272" s="90"/>
      <c r="M272" s="90"/>
      <c r="N272" s="90"/>
      <c r="O272" s="90"/>
      <c r="P272" s="90"/>
      <c r="Q272" s="90"/>
      <c r="R272" s="90"/>
      <c r="S272" s="90"/>
      <c r="T272" s="90"/>
      <c r="U272" s="90"/>
      <c r="V272" s="90"/>
      <c r="W272" s="90"/>
      <c r="X272" s="90"/>
      <c r="Y272" s="90"/>
      <c r="Z272" s="90"/>
      <c r="AA272" s="90"/>
      <c r="AB272" s="90"/>
      <c r="AC272" s="90"/>
      <c r="AD272" s="90"/>
      <c r="AE272" s="90"/>
      <c r="AF272" s="90"/>
      <c r="AG272" s="90"/>
      <c r="AH272" s="90"/>
      <c r="AI272" s="90"/>
      <c r="AJ272" s="90"/>
      <c r="AK272" s="90"/>
      <c r="AL272" s="90"/>
      <c r="AM272" s="90"/>
      <c r="AN272" s="90"/>
      <c r="AO272" s="90"/>
      <c r="AP272" s="90"/>
      <c r="AQ272" s="90"/>
      <c r="AR272" s="90"/>
      <c r="AS272" s="85"/>
    </row>
    <row r="273" spans="1:45" ht="15" customHeight="1" x14ac:dyDescent="0.35">
      <c r="A273" s="90"/>
      <c r="B273" s="90"/>
      <c r="C273" s="90"/>
      <c r="D273" s="90"/>
      <c r="E273" s="90"/>
      <c r="F273" s="90"/>
      <c r="G273" s="90"/>
      <c r="H273" s="90"/>
      <c r="I273" s="90"/>
      <c r="J273" s="90"/>
      <c r="K273" s="90"/>
      <c r="L273" s="90"/>
      <c r="M273" s="90"/>
      <c r="N273" s="90"/>
      <c r="O273" s="90"/>
      <c r="P273" s="90"/>
      <c r="Q273" s="90"/>
      <c r="R273" s="90"/>
      <c r="S273" s="90"/>
      <c r="T273" s="90"/>
      <c r="U273" s="90"/>
      <c r="V273" s="90"/>
      <c r="W273" s="90"/>
      <c r="X273" s="90"/>
      <c r="Y273" s="90"/>
      <c r="Z273" s="90"/>
      <c r="AA273" s="90"/>
      <c r="AB273" s="90"/>
      <c r="AC273" s="90"/>
      <c r="AD273" s="90"/>
      <c r="AE273" s="90"/>
      <c r="AF273" s="90"/>
      <c r="AG273" s="90"/>
      <c r="AH273" s="90"/>
      <c r="AI273" s="90"/>
      <c r="AJ273" s="90"/>
      <c r="AK273" s="90"/>
      <c r="AL273" s="90"/>
      <c r="AM273" s="90"/>
      <c r="AN273" s="90"/>
      <c r="AO273" s="90"/>
      <c r="AP273" s="90"/>
      <c r="AQ273" s="90"/>
      <c r="AR273" s="90"/>
      <c r="AS273" s="85"/>
    </row>
    <row r="274" spans="1:45" ht="15" customHeight="1" x14ac:dyDescent="0.35">
      <c r="A274" s="90"/>
      <c r="B274" s="90"/>
      <c r="C274" s="90"/>
      <c r="D274" s="90"/>
      <c r="E274" s="90"/>
      <c r="F274" s="90"/>
      <c r="G274" s="90"/>
      <c r="H274" s="90"/>
      <c r="I274" s="90"/>
      <c r="J274" s="90"/>
      <c r="K274" s="90"/>
      <c r="L274" s="90"/>
      <c r="M274" s="90"/>
      <c r="N274" s="90"/>
      <c r="O274" s="90"/>
      <c r="P274" s="90"/>
      <c r="Q274" s="90"/>
      <c r="R274" s="90"/>
      <c r="S274" s="90"/>
      <c r="T274" s="90"/>
      <c r="U274" s="90"/>
      <c r="V274" s="90"/>
      <c r="W274" s="90"/>
      <c r="X274" s="90"/>
      <c r="Y274" s="90"/>
      <c r="Z274" s="90"/>
      <c r="AA274" s="90"/>
      <c r="AB274" s="90"/>
      <c r="AC274" s="90"/>
      <c r="AD274" s="90"/>
      <c r="AE274" s="90"/>
      <c r="AF274" s="90"/>
      <c r="AG274" s="90"/>
      <c r="AH274" s="90"/>
      <c r="AI274" s="90"/>
      <c r="AJ274" s="90"/>
      <c r="AK274" s="90"/>
      <c r="AL274" s="90"/>
      <c r="AM274" s="90"/>
      <c r="AN274" s="90"/>
      <c r="AO274" s="90"/>
      <c r="AP274" s="90"/>
      <c r="AQ274" s="90"/>
      <c r="AR274" s="90"/>
      <c r="AS274" s="85"/>
    </row>
    <row r="275" spans="1:45" ht="15" customHeight="1" x14ac:dyDescent="0.35">
      <c r="A275" s="90"/>
      <c r="B275" s="90"/>
      <c r="C275" s="90"/>
      <c r="D275" s="90"/>
      <c r="E275" s="90"/>
      <c r="F275" s="90"/>
      <c r="G275" s="90"/>
      <c r="H275" s="90"/>
      <c r="I275" s="90"/>
      <c r="J275" s="90"/>
      <c r="K275" s="90"/>
      <c r="L275" s="90"/>
      <c r="M275" s="90"/>
      <c r="N275" s="90"/>
      <c r="O275" s="90"/>
      <c r="P275" s="90"/>
      <c r="Q275" s="90"/>
      <c r="R275" s="90"/>
      <c r="S275" s="90"/>
      <c r="T275" s="90"/>
      <c r="U275" s="90"/>
      <c r="V275" s="90"/>
      <c r="W275" s="90"/>
      <c r="X275" s="90"/>
      <c r="Y275" s="90"/>
      <c r="Z275" s="90"/>
      <c r="AA275" s="90"/>
      <c r="AB275" s="90"/>
      <c r="AC275" s="90"/>
      <c r="AD275" s="90"/>
      <c r="AE275" s="90"/>
      <c r="AF275" s="90"/>
      <c r="AG275" s="90"/>
      <c r="AH275" s="90"/>
      <c r="AI275" s="90"/>
      <c r="AJ275" s="90"/>
      <c r="AK275" s="90"/>
      <c r="AL275" s="90"/>
      <c r="AM275" s="90"/>
      <c r="AN275" s="90"/>
      <c r="AO275" s="90"/>
      <c r="AP275" s="90"/>
      <c r="AQ275" s="90"/>
      <c r="AR275" s="90"/>
      <c r="AS275" s="85"/>
    </row>
  </sheetData>
  <sheetProtection sheet="1" objects="1" scenarios="1" selectLockedCells="1" selectUnlockedCells="1"/>
  <mergeCells count="30">
    <mergeCell ref="A221:V221"/>
    <mergeCell ref="W221:AI221"/>
    <mergeCell ref="AJ221:AR221"/>
    <mergeCell ref="AS221:AS275"/>
    <mergeCell ref="A222:AR222"/>
    <mergeCell ref="A223:AR275"/>
    <mergeCell ref="A166:V166"/>
    <mergeCell ref="W166:AI166"/>
    <mergeCell ref="AJ166:AR166"/>
    <mergeCell ref="AS166:AS220"/>
    <mergeCell ref="A167:AR167"/>
    <mergeCell ref="A168:AR220"/>
    <mergeCell ref="A111:V111"/>
    <mergeCell ref="W111:AI111"/>
    <mergeCell ref="AJ111:AR111"/>
    <mergeCell ref="AS111:AS165"/>
    <mergeCell ref="A112:AR112"/>
    <mergeCell ref="A113:AR165"/>
    <mergeCell ref="A56:V56"/>
    <mergeCell ref="W56:AI56"/>
    <mergeCell ref="AJ56:AR56"/>
    <mergeCell ref="AS56:AS110"/>
    <mergeCell ref="A57:AR57"/>
    <mergeCell ref="A58:AR110"/>
    <mergeCell ref="A1:V1"/>
    <mergeCell ref="W1:AI1"/>
    <mergeCell ref="AJ1:AR1"/>
    <mergeCell ref="AS1:AS55"/>
    <mergeCell ref="A2:AR2"/>
    <mergeCell ref="A3:AR55"/>
  </mergeCells>
  <pageMargins left="0.7" right="0.7" top="0.75" bottom="0.75" header="0.3" footer="0.3"/>
  <pageSetup scale="82" orientation="portrait" r:id="rId1"/>
  <rowBreaks count="1" manualBreakCount="1">
    <brk id="55" max="16383"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8A0264-668E-423F-8D75-C77B2C7616FD}">
  <dimension ref="A1:I46"/>
  <sheetViews>
    <sheetView tabSelected="1" topLeftCell="A19" zoomScaleNormal="100" zoomScaleSheetLayoutView="100" workbookViewId="0">
      <selection sqref="A1:I2"/>
    </sheetView>
  </sheetViews>
  <sheetFormatPr defaultRowHeight="14.6" x14ac:dyDescent="0.4"/>
  <sheetData>
    <row r="1" spans="1:9" x14ac:dyDescent="0.4">
      <c r="A1" s="561" t="s">
        <v>1107</v>
      </c>
      <c r="B1" s="562"/>
      <c r="C1" s="562"/>
      <c r="D1" s="562"/>
      <c r="E1" s="562"/>
      <c r="F1" s="562"/>
      <c r="G1" s="562"/>
      <c r="H1" s="562"/>
      <c r="I1" s="562"/>
    </row>
    <row r="2" spans="1:9" x14ac:dyDescent="0.4">
      <c r="A2" s="562"/>
      <c r="B2" s="562"/>
      <c r="C2" s="562"/>
      <c r="D2" s="562"/>
      <c r="E2" s="562"/>
      <c r="F2" s="562"/>
      <c r="G2" s="562"/>
      <c r="H2" s="562"/>
      <c r="I2" s="562"/>
    </row>
    <row r="46" ht="15" customHeight="1" x14ac:dyDescent="0.4"/>
  </sheetData>
  <sheetProtection sheet="1" objects="1" scenarios="1" selectLockedCells="1" selectUnlockedCells="1"/>
  <mergeCells count="1">
    <mergeCell ref="A1:I2"/>
  </mergeCells>
  <pageMargins left="0.7" right="0.7" top="0.75" bottom="0.75" header="0.3" footer="0.3"/>
  <pageSetup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72F8A0-7355-44CD-9A6D-DB7597C03842}">
  <dimension ref="A1:I44"/>
  <sheetViews>
    <sheetView zoomScaleNormal="100" zoomScaleSheetLayoutView="100" workbookViewId="0">
      <selection sqref="A1:I2"/>
    </sheetView>
  </sheetViews>
  <sheetFormatPr defaultRowHeight="14.6" x14ac:dyDescent="0.4"/>
  <sheetData>
    <row r="1" spans="1:9" x14ac:dyDescent="0.4">
      <c r="A1" s="561" t="s">
        <v>1108</v>
      </c>
      <c r="B1" s="562"/>
      <c r="C1" s="562"/>
      <c r="D1" s="562"/>
      <c r="E1" s="562"/>
      <c r="F1" s="562"/>
      <c r="G1" s="562"/>
      <c r="H1" s="562"/>
      <c r="I1" s="562"/>
    </row>
    <row r="2" spans="1:9" x14ac:dyDescent="0.4">
      <c r="A2" s="562"/>
      <c r="B2" s="562"/>
      <c r="C2" s="562"/>
      <c r="D2" s="562"/>
      <c r="E2" s="562"/>
      <c r="F2" s="562"/>
      <c r="G2" s="562"/>
      <c r="H2" s="562"/>
      <c r="I2" s="562"/>
    </row>
    <row r="43" spans="1:9" x14ac:dyDescent="0.4">
      <c r="A43" s="562"/>
      <c r="B43" s="562"/>
      <c r="C43" s="562"/>
      <c r="D43" s="562"/>
      <c r="E43" s="562"/>
      <c r="F43" s="562"/>
      <c r="G43" s="562"/>
      <c r="H43" s="562"/>
      <c r="I43" s="562"/>
    </row>
    <row r="44" spans="1:9" x14ac:dyDescent="0.4">
      <c r="A44" s="562"/>
      <c r="B44" s="562"/>
      <c r="C44" s="562"/>
      <c r="D44" s="562"/>
      <c r="E44" s="562"/>
      <c r="F44" s="562"/>
      <c r="G44" s="562"/>
      <c r="H44" s="562"/>
      <c r="I44" s="562"/>
    </row>
  </sheetData>
  <mergeCells count="2">
    <mergeCell ref="A43:I44"/>
    <mergeCell ref="A1:I2"/>
  </mergeCells>
  <pageMargins left="0.7" right="0.7" top="0.75" bottom="0.75" header="0.3" footer="0.3"/>
  <pageSetup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05A906-D747-4A97-A706-46C1998CEE4E}">
  <dimension ref="A1:BD56"/>
  <sheetViews>
    <sheetView zoomScaleNormal="100" zoomScaleSheetLayoutView="100" workbookViewId="0">
      <selection sqref="A1:AR2"/>
    </sheetView>
  </sheetViews>
  <sheetFormatPr defaultColWidth="0" defaultRowHeight="14.15" zeroHeight="1" x14ac:dyDescent="0.35"/>
  <cols>
    <col min="1" max="44" width="2.3046875" style="1" customWidth="1"/>
    <col min="45" max="45" width="1.84375" style="1" customWidth="1"/>
    <col min="46" max="56" width="0" style="1" hidden="1" customWidth="1"/>
    <col min="57" max="16384" width="2.3046875" style="1" hidden="1"/>
  </cols>
  <sheetData>
    <row r="1" spans="1:45" s="3" customFormat="1" ht="18.75" customHeight="1" x14ac:dyDescent="0.4">
      <c r="A1" s="563" t="str">
        <f>'Page 1'!B11&amp;"'s most recent Residential Sales Study"</f>
        <v>Gasconade County's most recent Residential Sales Study</v>
      </c>
      <c r="B1" s="563"/>
      <c r="C1" s="563"/>
      <c r="D1" s="563"/>
      <c r="E1" s="563"/>
      <c r="F1" s="563"/>
      <c r="G1" s="563"/>
      <c r="H1" s="563"/>
      <c r="I1" s="563"/>
      <c r="J1" s="563"/>
      <c r="K1" s="563"/>
      <c r="L1" s="563"/>
      <c r="M1" s="563"/>
      <c r="N1" s="563"/>
      <c r="O1" s="563"/>
      <c r="P1" s="563"/>
      <c r="Q1" s="563"/>
      <c r="R1" s="563"/>
      <c r="S1" s="563"/>
      <c r="T1" s="563"/>
      <c r="U1" s="563"/>
      <c r="V1" s="563"/>
      <c r="W1" s="563"/>
      <c r="X1" s="563"/>
      <c r="Y1" s="563"/>
      <c r="Z1" s="563"/>
      <c r="AA1" s="563"/>
      <c r="AB1" s="563"/>
      <c r="AC1" s="563"/>
      <c r="AD1" s="563"/>
      <c r="AE1" s="563"/>
      <c r="AF1" s="563"/>
      <c r="AG1" s="563"/>
      <c r="AH1" s="563"/>
      <c r="AI1" s="563"/>
      <c r="AJ1" s="563"/>
      <c r="AK1" s="563"/>
      <c r="AL1" s="563"/>
      <c r="AM1" s="563"/>
      <c r="AN1" s="563"/>
      <c r="AO1" s="563"/>
      <c r="AP1" s="563"/>
      <c r="AQ1" s="563"/>
      <c r="AR1" s="563"/>
      <c r="AS1" s="85"/>
    </row>
    <row r="2" spans="1:45" ht="17.25" customHeight="1" x14ac:dyDescent="0.35">
      <c r="A2" s="563"/>
      <c r="B2" s="563"/>
      <c r="C2" s="563"/>
      <c r="D2" s="563"/>
      <c r="E2" s="563"/>
      <c r="F2" s="563"/>
      <c r="G2" s="563"/>
      <c r="H2" s="563"/>
      <c r="I2" s="563"/>
      <c r="J2" s="563"/>
      <c r="K2" s="563"/>
      <c r="L2" s="563"/>
      <c r="M2" s="563"/>
      <c r="N2" s="563"/>
      <c r="O2" s="563"/>
      <c r="P2" s="563"/>
      <c r="Q2" s="563"/>
      <c r="R2" s="563"/>
      <c r="S2" s="563"/>
      <c r="T2" s="563"/>
      <c r="U2" s="563"/>
      <c r="V2" s="563"/>
      <c r="W2" s="563"/>
      <c r="X2" s="563"/>
      <c r="Y2" s="563"/>
      <c r="Z2" s="563"/>
      <c r="AA2" s="563"/>
      <c r="AB2" s="563"/>
      <c r="AC2" s="563"/>
      <c r="AD2" s="563"/>
      <c r="AE2" s="563"/>
      <c r="AF2" s="563"/>
      <c r="AG2" s="563"/>
      <c r="AH2" s="563"/>
      <c r="AI2" s="563"/>
      <c r="AJ2" s="563"/>
      <c r="AK2" s="563"/>
      <c r="AL2" s="563"/>
      <c r="AM2" s="563"/>
      <c r="AN2" s="563"/>
      <c r="AO2" s="563"/>
      <c r="AP2" s="563"/>
      <c r="AQ2" s="563"/>
      <c r="AR2" s="563"/>
      <c r="AS2" s="85"/>
    </row>
    <row r="3" spans="1:45" x14ac:dyDescent="0.35">
      <c r="A3" s="93" t="s">
        <v>1091</v>
      </c>
      <c r="B3" s="93"/>
      <c r="C3" s="93"/>
      <c r="D3" s="93"/>
      <c r="E3" s="93"/>
      <c r="F3" s="93"/>
      <c r="G3" s="93"/>
      <c r="H3" s="93"/>
      <c r="I3" s="93"/>
      <c r="J3" s="93"/>
      <c r="K3" s="93"/>
      <c r="L3" s="93"/>
      <c r="M3" s="93"/>
      <c r="N3" s="93"/>
      <c r="O3" s="93"/>
      <c r="P3" s="93"/>
      <c r="Q3" s="93"/>
      <c r="R3" s="93"/>
      <c r="S3" s="93"/>
      <c r="T3" s="93"/>
      <c r="U3" s="93"/>
      <c r="V3" s="93"/>
      <c r="W3" s="93"/>
      <c r="X3" s="93"/>
      <c r="Y3" s="93"/>
      <c r="Z3" s="93"/>
      <c r="AA3" s="93"/>
      <c r="AB3" s="93"/>
      <c r="AC3" s="93"/>
      <c r="AD3" s="93"/>
      <c r="AE3" s="93"/>
      <c r="AF3" s="93"/>
      <c r="AG3" s="93"/>
      <c r="AH3" s="93"/>
      <c r="AI3" s="93"/>
      <c r="AJ3" s="93"/>
      <c r="AK3" s="93"/>
      <c r="AL3" s="93"/>
      <c r="AM3" s="93"/>
      <c r="AN3" s="93"/>
      <c r="AO3" s="93"/>
      <c r="AP3" s="93"/>
      <c r="AQ3" s="93"/>
      <c r="AR3" s="93"/>
      <c r="AS3" s="85"/>
    </row>
    <row r="4" spans="1:45" x14ac:dyDescent="0.35">
      <c r="A4" s="93"/>
      <c r="B4" s="93"/>
      <c r="C4" s="93"/>
      <c r="D4" s="93"/>
      <c r="E4" s="93"/>
      <c r="F4" s="93"/>
      <c r="G4" s="93"/>
      <c r="H4" s="93"/>
      <c r="I4" s="93"/>
      <c r="J4" s="93"/>
      <c r="K4" s="93"/>
      <c r="L4" s="93"/>
      <c r="M4" s="93"/>
      <c r="N4" s="93"/>
      <c r="O4" s="93"/>
      <c r="P4" s="93"/>
      <c r="Q4" s="93"/>
      <c r="R4" s="93"/>
      <c r="S4" s="93"/>
      <c r="T4" s="93"/>
      <c r="U4" s="93"/>
      <c r="V4" s="93"/>
      <c r="W4" s="93"/>
      <c r="X4" s="93"/>
      <c r="Y4" s="93"/>
      <c r="Z4" s="93"/>
      <c r="AA4" s="93"/>
      <c r="AB4" s="93"/>
      <c r="AC4" s="93"/>
      <c r="AD4" s="93"/>
      <c r="AE4" s="93"/>
      <c r="AF4" s="93"/>
      <c r="AG4" s="93"/>
      <c r="AH4" s="93"/>
      <c r="AI4" s="93"/>
      <c r="AJ4" s="93"/>
      <c r="AK4" s="93"/>
      <c r="AL4" s="93"/>
      <c r="AM4" s="93"/>
      <c r="AN4" s="93"/>
      <c r="AO4" s="93"/>
      <c r="AP4" s="93"/>
      <c r="AQ4" s="93"/>
      <c r="AR4" s="93"/>
      <c r="AS4" s="85"/>
    </row>
    <row r="5" spans="1:45" x14ac:dyDescent="0.35">
      <c r="A5" s="93"/>
      <c r="B5" s="93"/>
      <c r="C5" s="93"/>
      <c r="D5" s="93"/>
      <c r="E5" s="93"/>
      <c r="F5" s="93"/>
      <c r="G5" s="93"/>
      <c r="H5" s="93"/>
      <c r="I5" s="93"/>
      <c r="J5" s="93"/>
      <c r="K5" s="93"/>
      <c r="L5" s="93"/>
      <c r="M5" s="93"/>
      <c r="N5" s="93"/>
      <c r="O5" s="93"/>
      <c r="P5" s="93"/>
      <c r="Q5" s="93"/>
      <c r="R5" s="93"/>
      <c r="S5" s="93"/>
      <c r="T5" s="93"/>
      <c r="U5" s="93"/>
      <c r="V5" s="93"/>
      <c r="W5" s="93"/>
      <c r="X5" s="93"/>
      <c r="Y5" s="93"/>
      <c r="Z5" s="93"/>
      <c r="AA5" s="93"/>
      <c r="AB5" s="93"/>
      <c r="AC5" s="93"/>
      <c r="AD5" s="93"/>
      <c r="AE5" s="93"/>
      <c r="AF5" s="93"/>
      <c r="AG5" s="93"/>
      <c r="AH5" s="93"/>
      <c r="AI5" s="93"/>
      <c r="AJ5" s="93"/>
      <c r="AK5" s="93"/>
      <c r="AL5" s="93"/>
      <c r="AM5" s="93"/>
      <c r="AN5" s="93"/>
      <c r="AO5" s="93"/>
      <c r="AP5" s="93"/>
      <c r="AQ5" s="93"/>
      <c r="AR5" s="93"/>
      <c r="AS5" s="85"/>
    </row>
    <row r="6" spans="1:45" x14ac:dyDescent="0.35">
      <c r="A6" s="93"/>
      <c r="B6" s="93"/>
      <c r="C6" s="93"/>
      <c r="D6" s="93"/>
      <c r="E6" s="93"/>
      <c r="F6" s="93"/>
      <c r="G6" s="93"/>
      <c r="H6" s="93"/>
      <c r="I6" s="93"/>
      <c r="J6" s="93"/>
      <c r="K6" s="93"/>
      <c r="L6" s="93"/>
      <c r="M6" s="93"/>
      <c r="N6" s="93"/>
      <c r="O6" s="93"/>
      <c r="P6" s="93"/>
      <c r="Q6" s="93"/>
      <c r="R6" s="93"/>
      <c r="S6" s="93"/>
      <c r="T6" s="93"/>
      <c r="U6" s="93"/>
      <c r="V6" s="93"/>
      <c r="W6" s="93"/>
      <c r="X6" s="93"/>
      <c r="Y6" s="93"/>
      <c r="Z6" s="93"/>
      <c r="AA6" s="93"/>
      <c r="AB6" s="93"/>
      <c r="AC6" s="93"/>
      <c r="AD6" s="93"/>
      <c r="AE6" s="93"/>
      <c r="AF6" s="93"/>
      <c r="AG6" s="93"/>
      <c r="AH6" s="93"/>
      <c r="AI6" s="93"/>
      <c r="AJ6" s="93"/>
      <c r="AK6" s="93"/>
      <c r="AL6" s="93"/>
      <c r="AM6" s="93"/>
      <c r="AN6" s="93"/>
      <c r="AO6" s="93"/>
      <c r="AP6" s="93"/>
      <c r="AQ6" s="93"/>
      <c r="AR6" s="93"/>
      <c r="AS6" s="85"/>
    </row>
    <row r="7" spans="1:45" x14ac:dyDescent="0.35">
      <c r="A7" s="93"/>
      <c r="B7" s="93"/>
      <c r="C7" s="93"/>
      <c r="D7" s="93"/>
      <c r="E7" s="93"/>
      <c r="F7" s="93"/>
      <c r="G7" s="93"/>
      <c r="H7" s="93"/>
      <c r="I7" s="93"/>
      <c r="J7" s="93"/>
      <c r="K7" s="93"/>
      <c r="L7" s="93"/>
      <c r="M7" s="93"/>
      <c r="N7" s="93"/>
      <c r="O7" s="93"/>
      <c r="P7" s="93"/>
      <c r="Q7" s="93"/>
      <c r="R7" s="93"/>
      <c r="S7" s="93"/>
      <c r="T7" s="93"/>
      <c r="U7" s="93"/>
      <c r="V7" s="93"/>
      <c r="W7" s="93"/>
      <c r="X7" s="93"/>
      <c r="Y7" s="93"/>
      <c r="Z7" s="93"/>
      <c r="AA7" s="93"/>
      <c r="AB7" s="93"/>
      <c r="AC7" s="93"/>
      <c r="AD7" s="93"/>
      <c r="AE7" s="93"/>
      <c r="AF7" s="93"/>
      <c r="AG7" s="93"/>
      <c r="AH7" s="93"/>
      <c r="AI7" s="93"/>
      <c r="AJ7" s="93"/>
      <c r="AK7" s="93"/>
      <c r="AL7" s="93"/>
      <c r="AM7" s="93"/>
      <c r="AN7" s="93"/>
      <c r="AO7" s="93"/>
      <c r="AP7" s="93"/>
      <c r="AQ7" s="93"/>
      <c r="AR7" s="93"/>
      <c r="AS7" s="85"/>
    </row>
    <row r="8" spans="1:45" x14ac:dyDescent="0.35">
      <c r="A8" s="93"/>
      <c r="B8" s="93"/>
      <c r="C8" s="93"/>
      <c r="D8" s="93"/>
      <c r="E8" s="93"/>
      <c r="F8" s="93"/>
      <c r="G8" s="93"/>
      <c r="H8" s="93"/>
      <c r="I8" s="93"/>
      <c r="J8" s="93"/>
      <c r="K8" s="93"/>
      <c r="L8" s="93"/>
      <c r="M8" s="93"/>
      <c r="N8" s="93"/>
      <c r="O8" s="93"/>
      <c r="P8" s="93"/>
      <c r="Q8" s="93"/>
      <c r="R8" s="93"/>
      <c r="S8" s="93"/>
      <c r="T8" s="93"/>
      <c r="U8" s="93"/>
      <c r="V8" s="93"/>
      <c r="W8" s="93"/>
      <c r="X8" s="93"/>
      <c r="Y8" s="93"/>
      <c r="Z8" s="93"/>
      <c r="AA8" s="93"/>
      <c r="AB8" s="93"/>
      <c r="AC8" s="93"/>
      <c r="AD8" s="93"/>
      <c r="AE8" s="93"/>
      <c r="AF8" s="93"/>
      <c r="AG8" s="93"/>
      <c r="AH8" s="93"/>
      <c r="AI8" s="93"/>
      <c r="AJ8" s="93"/>
      <c r="AK8" s="93"/>
      <c r="AL8" s="93"/>
      <c r="AM8" s="93"/>
      <c r="AN8" s="93"/>
      <c r="AO8" s="93"/>
      <c r="AP8" s="93"/>
      <c r="AQ8" s="93"/>
      <c r="AR8" s="93"/>
      <c r="AS8" s="85"/>
    </row>
    <row r="9" spans="1:45" x14ac:dyDescent="0.35">
      <c r="A9" s="93"/>
      <c r="B9" s="93"/>
      <c r="C9" s="93"/>
      <c r="D9" s="93"/>
      <c r="E9" s="93"/>
      <c r="F9" s="93"/>
      <c r="G9" s="93"/>
      <c r="H9" s="93"/>
      <c r="I9" s="93"/>
      <c r="J9" s="93"/>
      <c r="K9" s="93"/>
      <c r="L9" s="93"/>
      <c r="M9" s="93"/>
      <c r="N9" s="93"/>
      <c r="O9" s="93"/>
      <c r="P9" s="93"/>
      <c r="Q9" s="93"/>
      <c r="R9" s="93"/>
      <c r="S9" s="93"/>
      <c r="T9" s="93"/>
      <c r="U9" s="93"/>
      <c r="V9" s="93"/>
      <c r="W9" s="93"/>
      <c r="X9" s="93"/>
      <c r="Y9" s="93"/>
      <c r="Z9" s="93"/>
      <c r="AA9" s="93"/>
      <c r="AB9" s="93"/>
      <c r="AC9" s="93"/>
      <c r="AD9" s="93"/>
      <c r="AE9" s="93"/>
      <c r="AF9" s="93"/>
      <c r="AG9" s="93"/>
      <c r="AH9" s="93"/>
      <c r="AI9" s="93"/>
      <c r="AJ9" s="93"/>
      <c r="AK9" s="93"/>
      <c r="AL9" s="93"/>
      <c r="AM9" s="93"/>
      <c r="AN9" s="93"/>
      <c r="AO9" s="93"/>
      <c r="AP9" s="93"/>
      <c r="AQ9" s="93"/>
      <c r="AR9" s="93"/>
      <c r="AS9" s="85"/>
    </row>
    <row r="10" spans="1:45" x14ac:dyDescent="0.35">
      <c r="A10" s="93"/>
      <c r="B10" s="93"/>
      <c r="C10" s="93"/>
      <c r="D10" s="93"/>
      <c r="E10" s="93"/>
      <c r="F10" s="93"/>
      <c r="G10" s="93"/>
      <c r="H10" s="93"/>
      <c r="I10" s="93"/>
      <c r="J10" s="93"/>
      <c r="K10" s="93"/>
      <c r="L10" s="93"/>
      <c r="M10" s="93"/>
      <c r="N10" s="93"/>
      <c r="O10" s="93"/>
      <c r="P10" s="93"/>
      <c r="Q10" s="93"/>
      <c r="R10" s="93"/>
      <c r="S10" s="93"/>
      <c r="T10" s="93"/>
      <c r="U10" s="93"/>
      <c r="V10" s="93"/>
      <c r="W10" s="93"/>
      <c r="X10" s="93"/>
      <c r="Y10" s="93"/>
      <c r="Z10" s="93"/>
      <c r="AA10" s="93"/>
      <c r="AB10" s="93"/>
      <c r="AC10" s="93"/>
      <c r="AD10" s="93"/>
      <c r="AE10" s="93"/>
      <c r="AF10" s="93"/>
      <c r="AG10" s="93"/>
      <c r="AH10" s="93"/>
      <c r="AI10" s="93"/>
      <c r="AJ10" s="93"/>
      <c r="AK10" s="93"/>
      <c r="AL10" s="93"/>
      <c r="AM10" s="93"/>
      <c r="AN10" s="93"/>
      <c r="AO10" s="93"/>
      <c r="AP10" s="93"/>
      <c r="AQ10" s="93"/>
      <c r="AR10" s="93"/>
      <c r="AS10" s="85"/>
    </row>
    <row r="11" spans="1:45" x14ac:dyDescent="0.35">
      <c r="A11" s="93"/>
      <c r="B11" s="93"/>
      <c r="C11" s="93"/>
      <c r="D11" s="93"/>
      <c r="E11" s="93"/>
      <c r="F11" s="93"/>
      <c r="G11" s="93"/>
      <c r="H11" s="93"/>
      <c r="I11" s="93"/>
      <c r="J11" s="93"/>
      <c r="K11" s="93"/>
      <c r="L11" s="93"/>
      <c r="M11" s="93"/>
      <c r="N11" s="93"/>
      <c r="O11" s="93"/>
      <c r="P11" s="93"/>
      <c r="Q11" s="93"/>
      <c r="R11" s="93"/>
      <c r="S11" s="93"/>
      <c r="T11" s="93"/>
      <c r="U11" s="93"/>
      <c r="V11" s="93"/>
      <c r="W11" s="93"/>
      <c r="X11" s="93"/>
      <c r="Y11" s="93"/>
      <c r="Z11" s="93"/>
      <c r="AA11" s="93"/>
      <c r="AB11" s="93"/>
      <c r="AC11" s="93"/>
      <c r="AD11" s="93"/>
      <c r="AE11" s="93"/>
      <c r="AF11" s="93"/>
      <c r="AG11" s="93"/>
      <c r="AH11" s="93"/>
      <c r="AI11" s="93"/>
      <c r="AJ11" s="93"/>
      <c r="AK11" s="93"/>
      <c r="AL11" s="93"/>
      <c r="AM11" s="93"/>
      <c r="AN11" s="93"/>
      <c r="AO11" s="93"/>
      <c r="AP11" s="93"/>
      <c r="AQ11" s="93"/>
      <c r="AR11" s="93"/>
      <c r="AS11" s="85"/>
    </row>
    <row r="12" spans="1:45" x14ac:dyDescent="0.35">
      <c r="A12" s="93"/>
      <c r="B12" s="93"/>
      <c r="C12" s="93"/>
      <c r="D12" s="93"/>
      <c r="E12" s="93"/>
      <c r="F12" s="93"/>
      <c r="G12" s="93"/>
      <c r="H12" s="93"/>
      <c r="I12" s="93"/>
      <c r="J12" s="93"/>
      <c r="K12" s="93"/>
      <c r="L12" s="93"/>
      <c r="M12" s="93"/>
      <c r="N12" s="93"/>
      <c r="O12" s="93"/>
      <c r="P12" s="93"/>
      <c r="Q12" s="93"/>
      <c r="R12" s="93"/>
      <c r="S12" s="93"/>
      <c r="T12" s="93"/>
      <c r="U12" s="93"/>
      <c r="V12" s="93"/>
      <c r="W12" s="93"/>
      <c r="X12" s="93"/>
      <c r="Y12" s="93"/>
      <c r="Z12" s="93"/>
      <c r="AA12" s="93"/>
      <c r="AB12" s="93"/>
      <c r="AC12" s="93"/>
      <c r="AD12" s="93"/>
      <c r="AE12" s="93"/>
      <c r="AF12" s="93"/>
      <c r="AG12" s="93"/>
      <c r="AH12" s="93"/>
      <c r="AI12" s="93"/>
      <c r="AJ12" s="93"/>
      <c r="AK12" s="93"/>
      <c r="AL12" s="93"/>
      <c r="AM12" s="93"/>
      <c r="AN12" s="93"/>
      <c r="AO12" s="93"/>
      <c r="AP12" s="93"/>
      <c r="AQ12" s="93"/>
      <c r="AR12" s="93"/>
      <c r="AS12" s="85"/>
    </row>
    <row r="13" spans="1:45" x14ac:dyDescent="0.35">
      <c r="A13" s="93"/>
      <c r="B13" s="93"/>
      <c r="C13" s="93"/>
      <c r="D13" s="93"/>
      <c r="E13" s="93"/>
      <c r="F13" s="93"/>
      <c r="G13" s="93"/>
      <c r="H13" s="93"/>
      <c r="I13" s="93"/>
      <c r="J13" s="93"/>
      <c r="K13" s="93"/>
      <c r="L13" s="93"/>
      <c r="M13" s="93"/>
      <c r="N13" s="93"/>
      <c r="O13" s="93"/>
      <c r="P13" s="93"/>
      <c r="Q13" s="93"/>
      <c r="R13" s="93"/>
      <c r="S13" s="93"/>
      <c r="T13" s="93"/>
      <c r="U13" s="93"/>
      <c r="V13" s="93"/>
      <c r="W13" s="93"/>
      <c r="X13" s="93"/>
      <c r="Y13" s="93"/>
      <c r="Z13" s="93"/>
      <c r="AA13" s="93"/>
      <c r="AB13" s="93"/>
      <c r="AC13" s="93"/>
      <c r="AD13" s="93"/>
      <c r="AE13" s="93"/>
      <c r="AF13" s="93"/>
      <c r="AG13" s="93"/>
      <c r="AH13" s="93"/>
      <c r="AI13" s="93"/>
      <c r="AJ13" s="93"/>
      <c r="AK13" s="93"/>
      <c r="AL13" s="93"/>
      <c r="AM13" s="93"/>
      <c r="AN13" s="93"/>
      <c r="AO13" s="93"/>
      <c r="AP13" s="93"/>
      <c r="AQ13" s="93"/>
      <c r="AR13" s="93"/>
      <c r="AS13" s="85"/>
    </row>
    <row r="14" spans="1:45" x14ac:dyDescent="0.35">
      <c r="A14" s="93"/>
      <c r="B14" s="93"/>
      <c r="C14" s="93"/>
      <c r="D14" s="93"/>
      <c r="E14" s="93"/>
      <c r="F14" s="93"/>
      <c r="G14" s="93"/>
      <c r="H14" s="93"/>
      <c r="I14" s="93"/>
      <c r="J14" s="93"/>
      <c r="K14" s="93"/>
      <c r="L14" s="93"/>
      <c r="M14" s="93"/>
      <c r="N14" s="93"/>
      <c r="O14" s="93"/>
      <c r="P14" s="93"/>
      <c r="Q14" s="93"/>
      <c r="R14" s="93"/>
      <c r="S14" s="93"/>
      <c r="T14" s="93"/>
      <c r="U14" s="93"/>
      <c r="V14" s="93"/>
      <c r="W14" s="93"/>
      <c r="X14" s="93"/>
      <c r="Y14" s="93"/>
      <c r="Z14" s="93"/>
      <c r="AA14" s="93"/>
      <c r="AB14" s="93"/>
      <c r="AC14" s="93"/>
      <c r="AD14" s="93"/>
      <c r="AE14" s="93"/>
      <c r="AF14" s="93"/>
      <c r="AG14" s="93"/>
      <c r="AH14" s="93"/>
      <c r="AI14" s="93"/>
      <c r="AJ14" s="93"/>
      <c r="AK14" s="93"/>
      <c r="AL14" s="93"/>
      <c r="AM14" s="93"/>
      <c r="AN14" s="93"/>
      <c r="AO14" s="93"/>
      <c r="AP14" s="93"/>
      <c r="AQ14" s="93"/>
      <c r="AR14" s="93"/>
      <c r="AS14" s="85"/>
    </row>
    <row r="15" spans="1:45" x14ac:dyDescent="0.35">
      <c r="A15" s="93"/>
      <c r="B15" s="93"/>
      <c r="C15" s="93"/>
      <c r="D15" s="93"/>
      <c r="E15" s="93"/>
      <c r="F15" s="93"/>
      <c r="G15" s="93"/>
      <c r="H15" s="93"/>
      <c r="I15" s="93"/>
      <c r="J15" s="93"/>
      <c r="K15" s="93"/>
      <c r="L15" s="93"/>
      <c r="M15" s="93"/>
      <c r="N15" s="93"/>
      <c r="O15" s="93"/>
      <c r="P15" s="93"/>
      <c r="Q15" s="93"/>
      <c r="R15" s="93"/>
      <c r="S15" s="93"/>
      <c r="T15" s="93"/>
      <c r="U15" s="93"/>
      <c r="V15" s="93"/>
      <c r="W15" s="93"/>
      <c r="X15" s="93"/>
      <c r="Y15" s="93"/>
      <c r="Z15" s="93"/>
      <c r="AA15" s="93"/>
      <c r="AB15" s="93"/>
      <c r="AC15" s="93"/>
      <c r="AD15" s="93"/>
      <c r="AE15" s="93"/>
      <c r="AF15" s="93"/>
      <c r="AG15" s="93"/>
      <c r="AH15" s="93"/>
      <c r="AI15" s="93"/>
      <c r="AJ15" s="93"/>
      <c r="AK15" s="93"/>
      <c r="AL15" s="93"/>
      <c r="AM15" s="93"/>
      <c r="AN15" s="93"/>
      <c r="AO15" s="93"/>
      <c r="AP15" s="93"/>
      <c r="AQ15" s="93"/>
      <c r="AR15" s="93"/>
      <c r="AS15" s="85"/>
    </row>
    <row r="16" spans="1:45" x14ac:dyDescent="0.35">
      <c r="A16" s="93"/>
      <c r="B16" s="93"/>
      <c r="C16" s="93"/>
      <c r="D16" s="93"/>
      <c r="E16" s="93"/>
      <c r="F16" s="93"/>
      <c r="G16" s="93"/>
      <c r="H16" s="93"/>
      <c r="I16" s="93"/>
      <c r="J16" s="93"/>
      <c r="K16" s="93"/>
      <c r="L16" s="93"/>
      <c r="M16" s="93"/>
      <c r="N16" s="93"/>
      <c r="O16" s="93"/>
      <c r="P16" s="93"/>
      <c r="Q16" s="93"/>
      <c r="R16" s="93"/>
      <c r="S16" s="93"/>
      <c r="T16" s="93"/>
      <c r="U16" s="93"/>
      <c r="V16" s="93"/>
      <c r="W16" s="93"/>
      <c r="X16" s="93"/>
      <c r="Y16" s="93"/>
      <c r="Z16" s="93"/>
      <c r="AA16" s="93"/>
      <c r="AB16" s="93"/>
      <c r="AC16" s="93"/>
      <c r="AD16" s="93"/>
      <c r="AE16" s="93"/>
      <c r="AF16" s="93"/>
      <c r="AG16" s="93"/>
      <c r="AH16" s="93"/>
      <c r="AI16" s="93"/>
      <c r="AJ16" s="93"/>
      <c r="AK16" s="93"/>
      <c r="AL16" s="93"/>
      <c r="AM16" s="93"/>
      <c r="AN16" s="93"/>
      <c r="AO16" s="93"/>
      <c r="AP16" s="93"/>
      <c r="AQ16" s="93"/>
      <c r="AR16" s="93"/>
      <c r="AS16" s="85"/>
    </row>
    <row r="17" spans="1:45" x14ac:dyDescent="0.35">
      <c r="A17" s="93"/>
      <c r="B17" s="93"/>
      <c r="C17" s="93"/>
      <c r="D17" s="93"/>
      <c r="E17" s="93"/>
      <c r="F17" s="93"/>
      <c r="G17" s="93"/>
      <c r="H17" s="93"/>
      <c r="I17" s="93"/>
      <c r="J17" s="93"/>
      <c r="K17" s="93"/>
      <c r="L17" s="93"/>
      <c r="M17" s="93"/>
      <c r="N17" s="93"/>
      <c r="O17" s="93"/>
      <c r="P17" s="93"/>
      <c r="Q17" s="93"/>
      <c r="R17" s="93"/>
      <c r="S17" s="93"/>
      <c r="T17" s="93"/>
      <c r="U17" s="93"/>
      <c r="V17" s="93"/>
      <c r="W17" s="93"/>
      <c r="X17" s="93"/>
      <c r="Y17" s="93"/>
      <c r="Z17" s="93"/>
      <c r="AA17" s="93"/>
      <c r="AB17" s="93"/>
      <c r="AC17" s="93"/>
      <c r="AD17" s="93"/>
      <c r="AE17" s="93"/>
      <c r="AF17" s="93"/>
      <c r="AG17" s="93"/>
      <c r="AH17" s="93"/>
      <c r="AI17" s="93"/>
      <c r="AJ17" s="93"/>
      <c r="AK17" s="93"/>
      <c r="AL17" s="93"/>
      <c r="AM17" s="93"/>
      <c r="AN17" s="93"/>
      <c r="AO17" s="93"/>
      <c r="AP17" s="93"/>
      <c r="AQ17" s="93"/>
      <c r="AR17" s="93"/>
      <c r="AS17" s="85"/>
    </row>
    <row r="18" spans="1:45" x14ac:dyDescent="0.35">
      <c r="A18" s="93"/>
      <c r="B18" s="93"/>
      <c r="C18" s="93"/>
      <c r="D18" s="93"/>
      <c r="E18" s="93"/>
      <c r="F18" s="93"/>
      <c r="G18" s="93"/>
      <c r="H18" s="93"/>
      <c r="I18" s="93"/>
      <c r="J18" s="93"/>
      <c r="K18" s="93"/>
      <c r="L18" s="93"/>
      <c r="M18" s="93"/>
      <c r="N18" s="93"/>
      <c r="O18" s="93"/>
      <c r="P18" s="93"/>
      <c r="Q18" s="93"/>
      <c r="R18" s="93"/>
      <c r="S18" s="93"/>
      <c r="T18" s="93"/>
      <c r="U18" s="93"/>
      <c r="V18" s="93"/>
      <c r="W18" s="93"/>
      <c r="X18" s="93"/>
      <c r="Y18" s="93"/>
      <c r="Z18" s="93"/>
      <c r="AA18" s="93"/>
      <c r="AB18" s="93"/>
      <c r="AC18" s="93"/>
      <c r="AD18" s="93"/>
      <c r="AE18" s="93"/>
      <c r="AF18" s="93"/>
      <c r="AG18" s="93"/>
      <c r="AH18" s="93"/>
      <c r="AI18" s="93"/>
      <c r="AJ18" s="93"/>
      <c r="AK18" s="93"/>
      <c r="AL18" s="93"/>
      <c r="AM18" s="93"/>
      <c r="AN18" s="93"/>
      <c r="AO18" s="93"/>
      <c r="AP18" s="93"/>
      <c r="AQ18" s="93"/>
      <c r="AR18" s="93"/>
      <c r="AS18" s="85"/>
    </row>
    <row r="19" spans="1:45" x14ac:dyDescent="0.35">
      <c r="A19" s="93"/>
      <c r="B19" s="93"/>
      <c r="C19" s="93"/>
      <c r="D19" s="93"/>
      <c r="E19" s="93"/>
      <c r="F19" s="93"/>
      <c r="G19" s="93"/>
      <c r="H19" s="93"/>
      <c r="I19" s="93"/>
      <c r="J19" s="93"/>
      <c r="K19" s="93"/>
      <c r="L19" s="93"/>
      <c r="M19" s="93"/>
      <c r="N19" s="93"/>
      <c r="O19" s="93"/>
      <c r="P19" s="93"/>
      <c r="Q19" s="93"/>
      <c r="R19" s="93"/>
      <c r="S19" s="93"/>
      <c r="T19" s="93"/>
      <c r="U19" s="93"/>
      <c r="V19" s="93"/>
      <c r="W19" s="93"/>
      <c r="X19" s="93"/>
      <c r="Y19" s="93"/>
      <c r="Z19" s="93"/>
      <c r="AA19" s="93"/>
      <c r="AB19" s="93"/>
      <c r="AC19" s="93"/>
      <c r="AD19" s="93"/>
      <c r="AE19" s="93"/>
      <c r="AF19" s="93"/>
      <c r="AG19" s="93"/>
      <c r="AH19" s="93"/>
      <c r="AI19" s="93"/>
      <c r="AJ19" s="93"/>
      <c r="AK19" s="93"/>
      <c r="AL19" s="93"/>
      <c r="AM19" s="93"/>
      <c r="AN19" s="93"/>
      <c r="AO19" s="93"/>
      <c r="AP19" s="93"/>
      <c r="AQ19" s="93"/>
      <c r="AR19" s="93"/>
      <c r="AS19" s="85"/>
    </row>
    <row r="20" spans="1:45" x14ac:dyDescent="0.35">
      <c r="A20" s="93"/>
      <c r="B20" s="93"/>
      <c r="C20" s="93"/>
      <c r="D20" s="93"/>
      <c r="E20" s="93"/>
      <c r="F20" s="93"/>
      <c r="G20" s="93"/>
      <c r="H20" s="93"/>
      <c r="I20" s="93"/>
      <c r="J20" s="93"/>
      <c r="K20" s="93"/>
      <c r="L20" s="93"/>
      <c r="M20" s="93"/>
      <c r="N20" s="93"/>
      <c r="O20" s="93"/>
      <c r="P20" s="93"/>
      <c r="Q20" s="93"/>
      <c r="R20" s="93"/>
      <c r="S20" s="93"/>
      <c r="T20" s="93"/>
      <c r="U20" s="93"/>
      <c r="V20" s="93"/>
      <c r="W20" s="93"/>
      <c r="X20" s="93"/>
      <c r="Y20" s="93"/>
      <c r="Z20" s="93"/>
      <c r="AA20" s="93"/>
      <c r="AB20" s="93"/>
      <c r="AC20" s="93"/>
      <c r="AD20" s="93"/>
      <c r="AE20" s="93"/>
      <c r="AF20" s="93"/>
      <c r="AG20" s="93"/>
      <c r="AH20" s="93"/>
      <c r="AI20" s="93"/>
      <c r="AJ20" s="93"/>
      <c r="AK20" s="93"/>
      <c r="AL20" s="93"/>
      <c r="AM20" s="93"/>
      <c r="AN20" s="93"/>
      <c r="AO20" s="93"/>
      <c r="AP20" s="93"/>
      <c r="AQ20" s="93"/>
      <c r="AR20" s="93"/>
      <c r="AS20" s="85"/>
    </row>
    <row r="21" spans="1:45" x14ac:dyDescent="0.35">
      <c r="A21" s="93"/>
      <c r="B21" s="93"/>
      <c r="C21" s="93"/>
      <c r="D21" s="93"/>
      <c r="E21" s="93"/>
      <c r="F21" s="93"/>
      <c r="G21" s="93"/>
      <c r="H21" s="93"/>
      <c r="I21" s="93"/>
      <c r="J21" s="93"/>
      <c r="K21" s="93"/>
      <c r="L21" s="93"/>
      <c r="M21" s="93"/>
      <c r="N21" s="93"/>
      <c r="O21" s="93"/>
      <c r="P21" s="93"/>
      <c r="Q21" s="93"/>
      <c r="R21" s="93"/>
      <c r="S21" s="93"/>
      <c r="T21" s="93"/>
      <c r="U21" s="93"/>
      <c r="V21" s="93"/>
      <c r="W21" s="93"/>
      <c r="X21" s="93"/>
      <c r="Y21" s="93"/>
      <c r="Z21" s="93"/>
      <c r="AA21" s="93"/>
      <c r="AB21" s="93"/>
      <c r="AC21" s="93"/>
      <c r="AD21" s="93"/>
      <c r="AE21" s="93"/>
      <c r="AF21" s="93"/>
      <c r="AG21" s="93"/>
      <c r="AH21" s="93"/>
      <c r="AI21" s="93"/>
      <c r="AJ21" s="93"/>
      <c r="AK21" s="93"/>
      <c r="AL21" s="93"/>
      <c r="AM21" s="93"/>
      <c r="AN21" s="93"/>
      <c r="AO21" s="93"/>
      <c r="AP21" s="93"/>
      <c r="AQ21" s="93"/>
      <c r="AR21" s="93"/>
      <c r="AS21" s="85"/>
    </row>
    <row r="22" spans="1:45" x14ac:dyDescent="0.35">
      <c r="A22" s="93"/>
      <c r="B22" s="93"/>
      <c r="C22" s="93"/>
      <c r="D22" s="93"/>
      <c r="E22" s="93"/>
      <c r="F22" s="93"/>
      <c r="G22" s="93"/>
      <c r="H22" s="93"/>
      <c r="I22" s="93"/>
      <c r="J22" s="93"/>
      <c r="K22" s="93"/>
      <c r="L22" s="93"/>
      <c r="M22" s="93"/>
      <c r="N22" s="93"/>
      <c r="O22" s="93"/>
      <c r="P22" s="93"/>
      <c r="Q22" s="93"/>
      <c r="R22" s="93"/>
      <c r="S22" s="93"/>
      <c r="T22" s="93"/>
      <c r="U22" s="93"/>
      <c r="V22" s="93"/>
      <c r="W22" s="93"/>
      <c r="X22" s="93"/>
      <c r="Y22" s="93"/>
      <c r="Z22" s="93"/>
      <c r="AA22" s="93"/>
      <c r="AB22" s="93"/>
      <c r="AC22" s="93"/>
      <c r="AD22" s="93"/>
      <c r="AE22" s="93"/>
      <c r="AF22" s="93"/>
      <c r="AG22" s="93"/>
      <c r="AH22" s="93"/>
      <c r="AI22" s="93"/>
      <c r="AJ22" s="93"/>
      <c r="AK22" s="93"/>
      <c r="AL22" s="93"/>
      <c r="AM22" s="93"/>
      <c r="AN22" s="93"/>
      <c r="AO22" s="93"/>
      <c r="AP22" s="93"/>
      <c r="AQ22" s="93"/>
      <c r="AR22" s="93"/>
      <c r="AS22" s="85"/>
    </row>
    <row r="23" spans="1:45" x14ac:dyDescent="0.35">
      <c r="A23" s="93"/>
      <c r="B23" s="93"/>
      <c r="C23" s="93"/>
      <c r="D23" s="93"/>
      <c r="E23" s="93"/>
      <c r="F23" s="93"/>
      <c r="G23" s="93"/>
      <c r="H23" s="93"/>
      <c r="I23" s="93"/>
      <c r="J23" s="93"/>
      <c r="K23" s="93"/>
      <c r="L23" s="93"/>
      <c r="M23" s="93"/>
      <c r="N23" s="93"/>
      <c r="O23" s="93"/>
      <c r="P23" s="93"/>
      <c r="Q23" s="93"/>
      <c r="R23" s="93"/>
      <c r="S23" s="93"/>
      <c r="T23" s="93"/>
      <c r="U23" s="93"/>
      <c r="V23" s="93"/>
      <c r="W23" s="93"/>
      <c r="X23" s="93"/>
      <c r="Y23" s="93"/>
      <c r="Z23" s="93"/>
      <c r="AA23" s="93"/>
      <c r="AB23" s="93"/>
      <c r="AC23" s="93"/>
      <c r="AD23" s="93"/>
      <c r="AE23" s="93"/>
      <c r="AF23" s="93"/>
      <c r="AG23" s="93"/>
      <c r="AH23" s="93"/>
      <c r="AI23" s="93"/>
      <c r="AJ23" s="93"/>
      <c r="AK23" s="93"/>
      <c r="AL23" s="93"/>
      <c r="AM23" s="93"/>
      <c r="AN23" s="93"/>
      <c r="AO23" s="93"/>
      <c r="AP23" s="93"/>
      <c r="AQ23" s="93"/>
      <c r="AR23" s="93"/>
      <c r="AS23" s="85"/>
    </row>
    <row r="24" spans="1:45" x14ac:dyDescent="0.35">
      <c r="A24" s="93"/>
      <c r="B24" s="93"/>
      <c r="C24" s="93"/>
      <c r="D24" s="93"/>
      <c r="E24" s="93"/>
      <c r="F24" s="93"/>
      <c r="G24" s="93"/>
      <c r="H24" s="93"/>
      <c r="I24" s="93"/>
      <c r="J24" s="93"/>
      <c r="K24" s="93"/>
      <c r="L24" s="93"/>
      <c r="M24" s="93"/>
      <c r="N24" s="93"/>
      <c r="O24" s="93"/>
      <c r="P24" s="93"/>
      <c r="Q24" s="93"/>
      <c r="R24" s="93"/>
      <c r="S24" s="93"/>
      <c r="T24" s="93"/>
      <c r="U24" s="93"/>
      <c r="V24" s="93"/>
      <c r="W24" s="93"/>
      <c r="X24" s="93"/>
      <c r="Y24" s="93"/>
      <c r="Z24" s="93"/>
      <c r="AA24" s="93"/>
      <c r="AB24" s="93"/>
      <c r="AC24" s="93"/>
      <c r="AD24" s="93"/>
      <c r="AE24" s="93"/>
      <c r="AF24" s="93"/>
      <c r="AG24" s="93"/>
      <c r="AH24" s="93"/>
      <c r="AI24" s="93"/>
      <c r="AJ24" s="93"/>
      <c r="AK24" s="93"/>
      <c r="AL24" s="93"/>
      <c r="AM24" s="93"/>
      <c r="AN24" s="93"/>
      <c r="AO24" s="93"/>
      <c r="AP24" s="93"/>
      <c r="AQ24" s="93"/>
      <c r="AR24" s="93"/>
      <c r="AS24" s="85"/>
    </row>
    <row r="25" spans="1:45" x14ac:dyDescent="0.35">
      <c r="A25" s="93"/>
      <c r="B25" s="93"/>
      <c r="C25" s="93"/>
      <c r="D25" s="93"/>
      <c r="E25" s="93"/>
      <c r="F25" s="93"/>
      <c r="G25" s="93"/>
      <c r="H25" s="93"/>
      <c r="I25" s="93"/>
      <c r="J25" s="93"/>
      <c r="K25" s="93"/>
      <c r="L25" s="93"/>
      <c r="M25" s="93"/>
      <c r="N25" s="93"/>
      <c r="O25" s="93"/>
      <c r="P25" s="93"/>
      <c r="Q25" s="93"/>
      <c r="R25" s="93"/>
      <c r="S25" s="93"/>
      <c r="T25" s="93"/>
      <c r="U25" s="93"/>
      <c r="V25" s="93"/>
      <c r="W25" s="93"/>
      <c r="X25" s="93"/>
      <c r="Y25" s="93"/>
      <c r="Z25" s="93"/>
      <c r="AA25" s="93"/>
      <c r="AB25" s="93"/>
      <c r="AC25" s="93"/>
      <c r="AD25" s="93"/>
      <c r="AE25" s="93"/>
      <c r="AF25" s="93"/>
      <c r="AG25" s="93"/>
      <c r="AH25" s="93"/>
      <c r="AI25" s="93"/>
      <c r="AJ25" s="93"/>
      <c r="AK25" s="93"/>
      <c r="AL25" s="93"/>
      <c r="AM25" s="93"/>
      <c r="AN25" s="93"/>
      <c r="AO25" s="93"/>
      <c r="AP25" s="93"/>
      <c r="AQ25" s="93"/>
      <c r="AR25" s="93"/>
      <c r="AS25" s="85"/>
    </row>
    <row r="26" spans="1:45" x14ac:dyDescent="0.35">
      <c r="A26" s="93"/>
      <c r="B26" s="93"/>
      <c r="C26" s="93"/>
      <c r="D26" s="93"/>
      <c r="E26" s="93"/>
      <c r="F26" s="93"/>
      <c r="G26" s="93"/>
      <c r="H26" s="93"/>
      <c r="I26" s="93"/>
      <c r="J26" s="93"/>
      <c r="K26" s="93"/>
      <c r="L26" s="93"/>
      <c r="M26" s="93"/>
      <c r="N26" s="93"/>
      <c r="O26" s="93"/>
      <c r="P26" s="93"/>
      <c r="Q26" s="93"/>
      <c r="R26" s="93"/>
      <c r="S26" s="93"/>
      <c r="T26" s="93"/>
      <c r="U26" s="93"/>
      <c r="V26" s="93"/>
      <c r="W26" s="93"/>
      <c r="X26" s="93"/>
      <c r="Y26" s="93"/>
      <c r="Z26" s="93"/>
      <c r="AA26" s="93"/>
      <c r="AB26" s="93"/>
      <c r="AC26" s="93"/>
      <c r="AD26" s="93"/>
      <c r="AE26" s="93"/>
      <c r="AF26" s="93"/>
      <c r="AG26" s="93"/>
      <c r="AH26" s="93"/>
      <c r="AI26" s="93"/>
      <c r="AJ26" s="93"/>
      <c r="AK26" s="93"/>
      <c r="AL26" s="93"/>
      <c r="AM26" s="93"/>
      <c r="AN26" s="93"/>
      <c r="AO26" s="93"/>
      <c r="AP26" s="93"/>
      <c r="AQ26" s="93"/>
      <c r="AR26" s="93"/>
      <c r="AS26" s="85"/>
    </row>
    <row r="27" spans="1:45" x14ac:dyDescent="0.35">
      <c r="A27" s="93"/>
      <c r="B27" s="93"/>
      <c r="C27" s="93"/>
      <c r="D27" s="93"/>
      <c r="E27" s="93"/>
      <c r="F27" s="93"/>
      <c r="G27" s="93"/>
      <c r="H27" s="93"/>
      <c r="I27" s="93"/>
      <c r="J27" s="93"/>
      <c r="K27" s="93"/>
      <c r="L27" s="93"/>
      <c r="M27" s="93"/>
      <c r="N27" s="93"/>
      <c r="O27" s="93"/>
      <c r="P27" s="93"/>
      <c r="Q27" s="93"/>
      <c r="R27" s="93"/>
      <c r="S27" s="93"/>
      <c r="T27" s="93"/>
      <c r="U27" s="93"/>
      <c r="V27" s="93"/>
      <c r="W27" s="93"/>
      <c r="X27" s="93"/>
      <c r="Y27" s="93"/>
      <c r="Z27" s="93"/>
      <c r="AA27" s="93"/>
      <c r="AB27" s="93"/>
      <c r="AC27" s="93"/>
      <c r="AD27" s="93"/>
      <c r="AE27" s="93"/>
      <c r="AF27" s="93"/>
      <c r="AG27" s="93"/>
      <c r="AH27" s="93"/>
      <c r="AI27" s="93"/>
      <c r="AJ27" s="93"/>
      <c r="AK27" s="93"/>
      <c r="AL27" s="93"/>
      <c r="AM27" s="93"/>
      <c r="AN27" s="93"/>
      <c r="AO27" s="93"/>
      <c r="AP27" s="93"/>
      <c r="AQ27" s="93"/>
      <c r="AR27" s="93"/>
      <c r="AS27" s="85"/>
    </row>
    <row r="28" spans="1:45" x14ac:dyDescent="0.35">
      <c r="A28" s="93"/>
      <c r="B28" s="93"/>
      <c r="C28" s="93"/>
      <c r="D28" s="93"/>
      <c r="E28" s="93"/>
      <c r="F28" s="93"/>
      <c r="G28" s="93"/>
      <c r="H28" s="93"/>
      <c r="I28" s="93"/>
      <c r="J28" s="93"/>
      <c r="K28" s="93"/>
      <c r="L28" s="93"/>
      <c r="M28" s="93"/>
      <c r="N28" s="93"/>
      <c r="O28" s="93"/>
      <c r="P28" s="93"/>
      <c r="Q28" s="93"/>
      <c r="R28" s="93"/>
      <c r="S28" s="93"/>
      <c r="T28" s="93"/>
      <c r="U28" s="93"/>
      <c r="V28" s="93"/>
      <c r="W28" s="93"/>
      <c r="X28" s="93"/>
      <c r="Y28" s="93"/>
      <c r="Z28" s="93"/>
      <c r="AA28" s="93"/>
      <c r="AB28" s="93"/>
      <c r="AC28" s="93"/>
      <c r="AD28" s="93"/>
      <c r="AE28" s="93"/>
      <c r="AF28" s="93"/>
      <c r="AG28" s="93"/>
      <c r="AH28" s="93"/>
      <c r="AI28" s="93"/>
      <c r="AJ28" s="93"/>
      <c r="AK28" s="93"/>
      <c r="AL28" s="93"/>
      <c r="AM28" s="93"/>
      <c r="AN28" s="93"/>
      <c r="AO28" s="93"/>
      <c r="AP28" s="93"/>
      <c r="AQ28" s="93"/>
      <c r="AR28" s="93"/>
      <c r="AS28" s="85"/>
    </row>
    <row r="29" spans="1:45" x14ac:dyDescent="0.35">
      <c r="A29" s="93"/>
      <c r="B29" s="93"/>
      <c r="C29" s="93"/>
      <c r="D29" s="93"/>
      <c r="E29" s="93"/>
      <c r="F29" s="93"/>
      <c r="G29" s="93"/>
      <c r="H29" s="93"/>
      <c r="I29" s="93"/>
      <c r="J29" s="93"/>
      <c r="K29" s="93"/>
      <c r="L29" s="93"/>
      <c r="M29" s="93"/>
      <c r="N29" s="93"/>
      <c r="O29" s="93"/>
      <c r="P29" s="93"/>
      <c r="Q29" s="93"/>
      <c r="R29" s="93"/>
      <c r="S29" s="93"/>
      <c r="T29" s="93"/>
      <c r="U29" s="93"/>
      <c r="V29" s="93"/>
      <c r="W29" s="93"/>
      <c r="X29" s="93"/>
      <c r="Y29" s="93"/>
      <c r="Z29" s="93"/>
      <c r="AA29" s="93"/>
      <c r="AB29" s="93"/>
      <c r="AC29" s="93"/>
      <c r="AD29" s="93"/>
      <c r="AE29" s="93"/>
      <c r="AF29" s="93"/>
      <c r="AG29" s="93"/>
      <c r="AH29" s="93"/>
      <c r="AI29" s="93"/>
      <c r="AJ29" s="93"/>
      <c r="AK29" s="93"/>
      <c r="AL29" s="93"/>
      <c r="AM29" s="93"/>
      <c r="AN29" s="93"/>
      <c r="AO29" s="93"/>
      <c r="AP29" s="93"/>
      <c r="AQ29" s="93"/>
      <c r="AR29" s="93"/>
      <c r="AS29" s="85"/>
    </row>
    <row r="30" spans="1:45" x14ac:dyDescent="0.35">
      <c r="A30" s="93"/>
      <c r="B30" s="93"/>
      <c r="C30" s="93"/>
      <c r="D30" s="93"/>
      <c r="E30" s="93"/>
      <c r="F30" s="93"/>
      <c r="G30" s="93"/>
      <c r="H30" s="93"/>
      <c r="I30" s="93"/>
      <c r="J30" s="93"/>
      <c r="K30" s="93"/>
      <c r="L30" s="93"/>
      <c r="M30" s="93"/>
      <c r="N30" s="93"/>
      <c r="O30" s="93"/>
      <c r="P30" s="93"/>
      <c r="Q30" s="93"/>
      <c r="R30" s="93"/>
      <c r="S30" s="93"/>
      <c r="T30" s="93"/>
      <c r="U30" s="93"/>
      <c r="V30" s="93"/>
      <c r="W30" s="93"/>
      <c r="X30" s="93"/>
      <c r="Y30" s="93"/>
      <c r="Z30" s="93"/>
      <c r="AA30" s="93"/>
      <c r="AB30" s="93"/>
      <c r="AC30" s="93"/>
      <c r="AD30" s="93"/>
      <c r="AE30" s="93"/>
      <c r="AF30" s="93"/>
      <c r="AG30" s="93"/>
      <c r="AH30" s="93"/>
      <c r="AI30" s="93"/>
      <c r="AJ30" s="93"/>
      <c r="AK30" s="93"/>
      <c r="AL30" s="93"/>
      <c r="AM30" s="93"/>
      <c r="AN30" s="93"/>
      <c r="AO30" s="93"/>
      <c r="AP30" s="93"/>
      <c r="AQ30" s="93"/>
      <c r="AR30" s="93"/>
      <c r="AS30" s="85"/>
    </row>
    <row r="31" spans="1:45" x14ac:dyDescent="0.35">
      <c r="A31" s="93"/>
      <c r="B31" s="93"/>
      <c r="C31" s="93"/>
      <c r="D31" s="93"/>
      <c r="E31" s="93"/>
      <c r="F31" s="93"/>
      <c r="G31" s="93"/>
      <c r="H31" s="93"/>
      <c r="I31" s="93"/>
      <c r="J31" s="93"/>
      <c r="K31" s="93"/>
      <c r="L31" s="93"/>
      <c r="M31" s="93"/>
      <c r="N31" s="93"/>
      <c r="O31" s="93"/>
      <c r="P31" s="93"/>
      <c r="Q31" s="93"/>
      <c r="R31" s="93"/>
      <c r="S31" s="93"/>
      <c r="T31" s="93"/>
      <c r="U31" s="93"/>
      <c r="V31" s="93"/>
      <c r="W31" s="93"/>
      <c r="X31" s="93"/>
      <c r="Y31" s="93"/>
      <c r="Z31" s="93"/>
      <c r="AA31" s="93"/>
      <c r="AB31" s="93"/>
      <c r="AC31" s="93"/>
      <c r="AD31" s="93"/>
      <c r="AE31" s="93"/>
      <c r="AF31" s="93"/>
      <c r="AG31" s="93"/>
      <c r="AH31" s="93"/>
      <c r="AI31" s="93"/>
      <c r="AJ31" s="93"/>
      <c r="AK31" s="93"/>
      <c r="AL31" s="93"/>
      <c r="AM31" s="93"/>
      <c r="AN31" s="93"/>
      <c r="AO31" s="93"/>
      <c r="AP31" s="93"/>
      <c r="AQ31" s="93"/>
      <c r="AR31" s="93"/>
      <c r="AS31" s="85"/>
    </row>
    <row r="32" spans="1:45" x14ac:dyDescent="0.35">
      <c r="A32" s="93"/>
      <c r="B32" s="93"/>
      <c r="C32" s="93"/>
      <c r="D32" s="93"/>
      <c r="E32" s="93"/>
      <c r="F32" s="93"/>
      <c r="G32" s="93"/>
      <c r="H32" s="93"/>
      <c r="I32" s="93"/>
      <c r="J32" s="93"/>
      <c r="K32" s="93"/>
      <c r="L32" s="93"/>
      <c r="M32" s="93"/>
      <c r="N32" s="93"/>
      <c r="O32" s="93"/>
      <c r="P32" s="93"/>
      <c r="Q32" s="93"/>
      <c r="R32" s="93"/>
      <c r="S32" s="93"/>
      <c r="T32" s="93"/>
      <c r="U32" s="93"/>
      <c r="V32" s="93"/>
      <c r="W32" s="93"/>
      <c r="X32" s="93"/>
      <c r="Y32" s="93"/>
      <c r="Z32" s="93"/>
      <c r="AA32" s="93"/>
      <c r="AB32" s="93"/>
      <c r="AC32" s="93"/>
      <c r="AD32" s="93"/>
      <c r="AE32" s="93"/>
      <c r="AF32" s="93"/>
      <c r="AG32" s="93"/>
      <c r="AH32" s="93"/>
      <c r="AI32" s="93"/>
      <c r="AJ32" s="93"/>
      <c r="AK32" s="93"/>
      <c r="AL32" s="93"/>
      <c r="AM32" s="93"/>
      <c r="AN32" s="93"/>
      <c r="AO32" s="93"/>
      <c r="AP32" s="93"/>
      <c r="AQ32" s="93"/>
      <c r="AR32" s="93"/>
      <c r="AS32" s="85"/>
    </row>
    <row r="33" spans="1:45" x14ac:dyDescent="0.35">
      <c r="A33" s="93"/>
      <c r="B33" s="93"/>
      <c r="C33" s="93"/>
      <c r="D33" s="93"/>
      <c r="E33" s="93"/>
      <c r="F33" s="93"/>
      <c r="G33" s="93"/>
      <c r="H33" s="93"/>
      <c r="I33" s="93"/>
      <c r="J33" s="93"/>
      <c r="K33" s="93"/>
      <c r="L33" s="93"/>
      <c r="M33" s="93"/>
      <c r="N33" s="93"/>
      <c r="O33" s="93"/>
      <c r="P33" s="93"/>
      <c r="Q33" s="93"/>
      <c r="R33" s="93"/>
      <c r="S33" s="93"/>
      <c r="T33" s="93"/>
      <c r="U33" s="93"/>
      <c r="V33" s="93"/>
      <c r="W33" s="93"/>
      <c r="X33" s="93"/>
      <c r="Y33" s="93"/>
      <c r="Z33" s="93"/>
      <c r="AA33" s="93"/>
      <c r="AB33" s="93"/>
      <c r="AC33" s="93"/>
      <c r="AD33" s="93"/>
      <c r="AE33" s="93"/>
      <c r="AF33" s="93"/>
      <c r="AG33" s="93"/>
      <c r="AH33" s="93"/>
      <c r="AI33" s="93"/>
      <c r="AJ33" s="93"/>
      <c r="AK33" s="93"/>
      <c r="AL33" s="93"/>
      <c r="AM33" s="93"/>
      <c r="AN33" s="93"/>
      <c r="AO33" s="93"/>
      <c r="AP33" s="93"/>
      <c r="AQ33" s="93"/>
      <c r="AR33" s="93"/>
      <c r="AS33" s="85"/>
    </row>
    <row r="34" spans="1:45" x14ac:dyDescent="0.35">
      <c r="A34" s="93"/>
      <c r="B34" s="93"/>
      <c r="C34" s="93"/>
      <c r="D34" s="93"/>
      <c r="E34" s="93"/>
      <c r="F34" s="93"/>
      <c r="G34" s="93"/>
      <c r="H34" s="93"/>
      <c r="I34" s="93"/>
      <c r="J34" s="93"/>
      <c r="K34" s="93"/>
      <c r="L34" s="93"/>
      <c r="M34" s="93"/>
      <c r="N34" s="93"/>
      <c r="O34" s="93"/>
      <c r="P34" s="93"/>
      <c r="Q34" s="93"/>
      <c r="R34" s="93"/>
      <c r="S34" s="93"/>
      <c r="T34" s="93"/>
      <c r="U34" s="93"/>
      <c r="V34" s="93"/>
      <c r="W34" s="93"/>
      <c r="X34" s="93"/>
      <c r="Y34" s="93"/>
      <c r="Z34" s="93"/>
      <c r="AA34" s="93"/>
      <c r="AB34" s="93"/>
      <c r="AC34" s="93"/>
      <c r="AD34" s="93"/>
      <c r="AE34" s="93"/>
      <c r="AF34" s="93"/>
      <c r="AG34" s="93"/>
      <c r="AH34" s="93"/>
      <c r="AI34" s="93"/>
      <c r="AJ34" s="93"/>
      <c r="AK34" s="93"/>
      <c r="AL34" s="93"/>
      <c r="AM34" s="93"/>
      <c r="AN34" s="93"/>
      <c r="AO34" s="93"/>
      <c r="AP34" s="93"/>
      <c r="AQ34" s="93"/>
      <c r="AR34" s="93"/>
      <c r="AS34" s="85"/>
    </row>
    <row r="35" spans="1:45" x14ac:dyDescent="0.35">
      <c r="A35" s="93"/>
      <c r="B35" s="93"/>
      <c r="C35" s="93"/>
      <c r="D35" s="93"/>
      <c r="E35" s="93"/>
      <c r="F35" s="93"/>
      <c r="G35" s="93"/>
      <c r="H35" s="93"/>
      <c r="I35" s="93"/>
      <c r="J35" s="93"/>
      <c r="K35" s="93"/>
      <c r="L35" s="93"/>
      <c r="M35" s="93"/>
      <c r="N35" s="93"/>
      <c r="O35" s="93"/>
      <c r="P35" s="93"/>
      <c r="Q35" s="93"/>
      <c r="R35" s="93"/>
      <c r="S35" s="93"/>
      <c r="T35" s="93"/>
      <c r="U35" s="93"/>
      <c r="V35" s="93"/>
      <c r="W35" s="93"/>
      <c r="X35" s="93"/>
      <c r="Y35" s="93"/>
      <c r="Z35" s="93"/>
      <c r="AA35" s="93"/>
      <c r="AB35" s="93"/>
      <c r="AC35" s="93"/>
      <c r="AD35" s="93"/>
      <c r="AE35" s="93"/>
      <c r="AF35" s="93"/>
      <c r="AG35" s="93"/>
      <c r="AH35" s="93"/>
      <c r="AI35" s="93"/>
      <c r="AJ35" s="93"/>
      <c r="AK35" s="93"/>
      <c r="AL35" s="93"/>
      <c r="AM35" s="93"/>
      <c r="AN35" s="93"/>
      <c r="AO35" s="93"/>
      <c r="AP35" s="93"/>
      <c r="AQ35" s="93"/>
      <c r="AR35" s="93"/>
      <c r="AS35" s="85"/>
    </row>
    <row r="36" spans="1:45" x14ac:dyDescent="0.35">
      <c r="A36" s="93"/>
      <c r="B36" s="93"/>
      <c r="C36" s="93"/>
      <c r="D36" s="93"/>
      <c r="E36" s="93"/>
      <c r="F36" s="93"/>
      <c r="G36" s="93"/>
      <c r="H36" s="93"/>
      <c r="I36" s="93"/>
      <c r="J36" s="93"/>
      <c r="K36" s="93"/>
      <c r="L36" s="93"/>
      <c r="M36" s="93"/>
      <c r="N36" s="93"/>
      <c r="O36" s="93"/>
      <c r="P36" s="93"/>
      <c r="Q36" s="93"/>
      <c r="R36" s="93"/>
      <c r="S36" s="93"/>
      <c r="T36" s="93"/>
      <c r="U36" s="93"/>
      <c r="V36" s="93"/>
      <c r="W36" s="93"/>
      <c r="X36" s="93"/>
      <c r="Y36" s="93"/>
      <c r="Z36" s="93"/>
      <c r="AA36" s="93"/>
      <c r="AB36" s="93"/>
      <c r="AC36" s="93"/>
      <c r="AD36" s="93"/>
      <c r="AE36" s="93"/>
      <c r="AF36" s="93"/>
      <c r="AG36" s="93"/>
      <c r="AH36" s="93"/>
      <c r="AI36" s="93"/>
      <c r="AJ36" s="93"/>
      <c r="AK36" s="93"/>
      <c r="AL36" s="93"/>
      <c r="AM36" s="93"/>
      <c r="AN36" s="93"/>
      <c r="AO36" s="93"/>
      <c r="AP36" s="93"/>
      <c r="AQ36" s="93"/>
      <c r="AR36" s="93"/>
      <c r="AS36" s="85"/>
    </row>
    <row r="37" spans="1:45" x14ac:dyDescent="0.35">
      <c r="A37" s="93"/>
      <c r="B37" s="93"/>
      <c r="C37" s="93"/>
      <c r="D37" s="93"/>
      <c r="E37" s="93"/>
      <c r="F37" s="93"/>
      <c r="G37" s="93"/>
      <c r="H37" s="93"/>
      <c r="I37" s="93"/>
      <c r="J37" s="93"/>
      <c r="K37" s="93"/>
      <c r="L37" s="93"/>
      <c r="M37" s="93"/>
      <c r="N37" s="93"/>
      <c r="O37" s="93"/>
      <c r="P37" s="93"/>
      <c r="Q37" s="93"/>
      <c r="R37" s="93"/>
      <c r="S37" s="93"/>
      <c r="T37" s="93"/>
      <c r="U37" s="93"/>
      <c r="V37" s="93"/>
      <c r="W37" s="93"/>
      <c r="X37" s="93"/>
      <c r="Y37" s="93"/>
      <c r="Z37" s="93"/>
      <c r="AA37" s="93"/>
      <c r="AB37" s="93"/>
      <c r="AC37" s="93"/>
      <c r="AD37" s="93"/>
      <c r="AE37" s="93"/>
      <c r="AF37" s="93"/>
      <c r="AG37" s="93"/>
      <c r="AH37" s="93"/>
      <c r="AI37" s="93"/>
      <c r="AJ37" s="93"/>
      <c r="AK37" s="93"/>
      <c r="AL37" s="93"/>
      <c r="AM37" s="93"/>
      <c r="AN37" s="93"/>
      <c r="AO37" s="93"/>
      <c r="AP37" s="93"/>
      <c r="AQ37" s="93"/>
      <c r="AR37" s="93"/>
      <c r="AS37" s="85"/>
    </row>
    <row r="38" spans="1:45" x14ac:dyDescent="0.35">
      <c r="A38" s="93"/>
      <c r="B38" s="93"/>
      <c r="C38" s="93"/>
      <c r="D38" s="93"/>
      <c r="E38" s="93"/>
      <c r="F38" s="93"/>
      <c r="G38" s="93"/>
      <c r="H38" s="93"/>
      <c r="I38" s="93"/>
      <c r="J38" s="93"/>
      <c r="K38" s="93"/>
      <c r="L38" s="93"/>
      <c r="M38" s="93"/>
      <c r="N38" s="93"/>
      <c r="O38" s="93"/>
      <c r="P38" s="93"/>
      <c r="Q38" s="93"/>
      <c r="R38" s="93"/>
      <c r="S38" s="93"/>
      <c r="T38" s="93"/>
      <c r="U38" s="93"/>
      <c r="V38" s="93"/>
      <c r="W38" s="93"/>
      <c r="X38" s="93"/>
      <c r="Y38" s="93"/>
      <c r="Z38" s="93"/>
      <c r="AA38" s="93"/>
      <c r="AB38" s="93"/>
      <c r="AC38" s="93"/>
      <c r="AD38" s="93"/>
      <c r="AE38" s="93"/>
      <c r="AF38" s="93"/>
      <c r="AG38" s="93"/>
      <c r="AH38" s="93"/>
      <c r="AI38" s="93"/>
      <c r="AJ38" s="93"/>
      <c r="AK38" s="93"/>
      <c r="AL38" s="93"/>
      <c r="AM38" s="93"/>
      <c r="AN38" s="93"/>
      <c r="AO38" s="93"/>
      <c r="AP38" s="93"/>
      <c r="AQ38" s="93"/>
      <c r="AR38" s="93"/>
      <c r="AS38" s="85"/>
    </row>
    <row r="39" spans="1:45" x14ac:dyDescent="0.35">
      <c r="A39" s="93"/>
      <c r="B39" s="93"/>
      <c r="C39" s="93"/>
      <c r="D39" s="93"/>
      <c r="E39" s="93"/>
      <c r="F39" s="93"/>
      <c r="G39" s="93"/>
      <c r="H39" s="93"/>
      <c r="I39" s="93"/>
      <c r="J39" s="93"/>
      <c r="K39" s="93"/>
      <c r="L39" s="93"/>
      <c r="M39" s="93"/>
      <c r="N39" s="93"/>
      <c r="O39" s="93"/>
      <c r="P39" s="93"/>
      <c r="Q39" s="93"/>
      <c r="R39" s="93"/>
      <c r="S39" s="93"/>
      <c r="T39" s="93"/>
      <c r="U39" s="93"/>
      <c r="V39" s="93"/>
      <c r="W39" s="93"/>
      <c r="X39" s="93"/>
      <c r="Y39" s="93"/>
      <c r="Z39" s="93"/>
      <c r="AA39" s="93"/>
      <c r="AB39" s="93"/>
      <c r="AC39" s="93"/>
      <c r="AD39" s="93"/>
      <c r="AE39" s="93"/>
      <c r="AF39" s="93"/>
      <c r="AG39" s="93"/>
      <c r="AH39" s="93"/>
      <c r="AI39" s="93"/>
      <c r="AJ39" s="93"/>
      <c r="AK39" s="93"/>
      <c r="AL39" s="93"/>
      <c r="AM39" s="93"/>
      <c r="AN39" s="93"/>
      <c r="AO39" s="93"/>
      <c r="AP39" s="93"/>
      <c r="AQ39" s="93"/>
      <c r="AR39" s="93"/>
      <c r="AS39" s="85"/>
    </row>
    <row r="40" spans="1:45" x14ac:dyDescent="0.35">
      <c r="A40" s="93"/>
      <c r="B40" s="93"/>
      <c r="C40" s="93"/>
      <c r="D40" s="93"/>
      <c r="E40" s="93"/>
      <c r="F40" s="93"/>
      <c r="G40" s="93"/>
      <c r="H40" s="93"/>
      <c r="I40" s="93"/>
      <c r="J40" s="93"/>
      <c r="K40" s="93"/>
      <c r="L40" s="93"/>
      <c r="M40" s="93"/>
      <c r="N40" s="93"/>
      <c r="O40" s="93"/>
      <c r="P40" s="93"/>
      <c r="Q40" s="93"/>
      <c r="R40" s="93"/>
      <c r="S40" s="93"/>
      <c r="T40" s="93"/>
      <c r="U40" s="93"/>
      <c r="V40" s="93"/>
      <c r="W40" s="93"/>
      <c r="X40" s="93"/>
      <c r="Y40" s="93"/>
      <c r="Z40" s="93"/>
      <c r="AA40" s="93"/>
      <c r="AB40" s="93"/>
      <c r="AC40" s="93"/>
      <c r="AD40" s="93"/>
      <c r="AE40" s="93"/>
      <c r="AF40" s="93"/>
      <c r="AG40" s="93"/>
      <c r="AH40" s="93"/>
      <c r="AI40" s="93"/>
      <c r="AJ40" s="93"/>
      <c r="AK40" s="93"/>
      <c r="AL40" s="93"/>
      <c r="AM40" s="93"/>
      <c r="AN40" s="93"/>
      <c r="AO40" s="93"/>
      <c r="AP40" s="93"/>
      <c r="AQ40" s="93"/>
      <c r="AR40" s="93"/>
      <c r="AS40" s="85"/>
    </row>
    <row r="41" spans="1:45" x14ac:dyDescent="0.35">
      <c r="A41" s="93"/>
      <c r="B41" s="93"/>
      <c r="C41" s="93"/>
      <c r="D41" s="93"/>
      <c r="E41" s="93"/>
      <c r="F41" s="93"/>
      <c r="G41" s="93"/>
      <c r="H41" s="93"/>
      <c r="I41" s="93"/>
      <c r="J41" s="93"/>
      <c r="K41" s="93"/>
      <c r="L41" s="93"/>
      <c r="M41" s="93"/>
      <c r="N41" s="93"/>
      <c r="O41" s="93"/>
      <c r="P41" s="93"/>
      <c r="Q41" s="93"/>
      <c r="R41" s="93"/>
      <c r="S41" s="93"/>
      <c r="T41" s="93"/>
      <c r="U41" s="93"/>
      <c r="V41" s="93"/>
      <c r="W41" s="93"/>
      <c r="X41" s="93"/>
      <c r="Y41" s="93"/>
      <c r="Z41" s="93"/>
      <c r="AA41" s="93"/>
      <c r="AB41" s="93"/>
      <c r="AC41" s="93"/>
      <c r="AD41" s="93"/>
      <c r="AE41" s="93"/>
      <c r="AF41" s="93"/>
      <c r="AG41" s="93"/>
      <c r="AH41" s="93"/>
      <c r="AI41" s="93"/>
      <c r="AJ41" s="93"/>
      <c r="AK41" s="93"/>
      <c r="AL41" s="93"/>
      <c r="AM41" s="93"/>
      <c r="AN41" s="93"/>
      <c r="AO41" s="93"/>
      <c r="AP41" s="93"/>
      <c r="AQ41" s="93"/>
      <c r="AR41" s="93"/>
      <c r="AS41" s="85"/>
    </row>
    <row r="42" spans="1:45" x14ac:dyDescent="0.35">
      <c r="A42" s="93"/>
      <c r="B42" s="93"/>
      <c r="C42" s="93"/>
      <c r="D42" s="93"/>
      <c r="E42" s="93"/>
      <c r="F42" s="93"/>
      <c r="G42" s="93"/>
      <c r="H42" s="93"/>
      <c r="I42" s="93"/>
      <c r="J42" s="93"/>
      <c r="K42" s="93"/>
      <c r="L42" s="93"/>
      <c r="M42" s="93"/>
      <c r="N42" s="93"/>
      <c r="O42" s="93"/>
      <c r="P42" s="93"/>
      <c r="Q42" s="93"/>
      <c r="R42" s="93"/>
      <c r="S42" s="93"/>
      <c r="T42" s="93"/>
      <c r="U42" s="93"/>
      <c r="V42" s="93"/>
      <c r="W42" s="93"/>
      <c r="X42" s="93"/>
      <c r="Y42" s="93"/>
      <c r="Z42" s="93"/>
      <c r="AA42" s="93"/>
      <c r="AB42" s="93"/>
      <c r="AC42" s="93"/>
      <c r="AD42" s="93"/>
      <c r="AE42" s="93"/>
      <c r="AF42" s="93"/>
      <c r="AG42" s="93"/>
      <c r="AH42" s="93"/>
      <c r="AI42" s="93"/>
      <c r="AJ42" s="93"/>
      <c r="AK42" s="93"/>
      <c r="AL42" s="93"/>
      <c r="AM42" s="93"/>
      <c r="AN42" s="93"/>
      <c r="AO42" s="93"/>
      <c r="AP42" s="93"/>
      <c r="AQ42" s="93"/>
      <c r="AR42" s="93"/>
      <c r="AS42" s="85"/>
    </row>
    <row r="43" spans="1:45" x14ac:dyDescent="0.35">
      <c r="A43" s="93"/>
      <c r="B43" s="93"/>
      <c r="C43" s="93"/>
      <c r="D43" s="93"/>
      <c r="E43" s="93"/>
      <c r="F43" s="93"/>
      <c r="G43" s="93"/>
      <c r="H43" s="93"/>
      <c r="I43" s="93"/>
      <c r="J43" s="93"/>
      <c r="K43" s="93"/>
      <c r="L43" s="93"/>
      <c r="M43" s="93"/>
      <c r="N43" s="93"/>
      <c r="O43" s="93"/>
      <c r="P43" s="93"/>
      <c r="Q43" s="93"/>
      <c r="R43" s="93"/>
      <c r="S43" s="93"/>
      <c r="T43" s="93"/>
      <c r="U43" s="93"/>
      <c r="V43" s="93"/>
      <c r="W43" s="93"/>
      <c r="X43" s="93"/>
      <c r="Y43" s="93"/>
      <c r="Z43" s="93"/>
      <c r="AA43" s="93"/>
      <c r="AB43" s="93"/>
      <c r="AC43" s="93"/>
      <c r="AD43" s="93"/>
      <c r="AE43" s="93"/>
      <c r="AF43" s="93"/>
      <c r="AG43" s="93"/>
      <c r="AH43" s="93"/>
      <c r="AI43" s="93"/>
      <c r="AJ43" s="93"/>
      <c r="AK43" s="93"/>
      <c r="AL43" s="93"/>
      <c r="AM43" s="93"/>
      <c r="AN43" s="93"/>
      <c r="AO43" s="93"/>
      <c r="AP43" s="93"/>
      <c r="AQ43" s="93"/>
      <c r="AR43" s="93"/>
      <c r="AS43" s="85"/>
    </row>
    <row r="44" spans="1:45" x14ac:dyDescent="0.35">
      <c r="A44" s="93"/>
      <c r="B44" s="93"/>
      <c r="C44" s="93"/>
      <c r="D44" s="93"/>
      <c r="E44" s="93"/>
      <c r="F44" s="93"/>
      <c r="G44" s="93"/>
      <c r="H44" s="93"/>
      <c r="I44" s="93"/>
      <c r="J44" s="93"/>
      <c r="K44" s="93"/>
      <c r="L44" s="93"/>
      <c r="M44" s="93"/>
      <c r="N44" s="93"/>
      <c r="O44" s="93"/>
      <c r="P44" s="93"/>
      <c r="Q44" s="93"/>
      <c r="R44" s="93"/>
      <c r="S44" s="93"/>
      <c r="T44" s="93"/>
      <c r="U44" s="93"/>
      <c r="V44" s="93"/>
      <c r="W44" s="93"/>
      <c r="X44" s="93"/>
      <c r="Y44" s="93"/>
      <c r="Z44" s="93"/>
      <c r="AA44" s="93"/>
      <c r="AB44" s="93"/>
      <c r="AC44" s="93"/>
      <c r="AD44" s="93"/>
      <c r="AE44" s="93"/>
      <c r="AF44" s="93"/>
      <c r="AG44" s="93"/>
      <c r="AH44" s="93"/>
      <c r="AI44" s="93"/>
      <c r="AJ44" s="93"/>
      <c r="AK44" s="93"/>
      <c r="AL44" s="93"/>
      <c r="AM44" s="93"/>
      <c r="AN44" s="93"/>
      <c r="AO44" s="93"/>
      <c r="AP44" s="93"/>
      <c r="AQ44" s="93"/>
      <c r="AR44" s="93"/>
      <c r="AS44" s="85"/>
    </row>
    <row r="45" spans="1:45" x14ac:dyDescent="0.35">
      <c r="A45" s="93"/>
      <c r="B45" s="93"/>
      <c r="C45" s="93"/>
      <c r="D45" s="93"/>
      <c r="E45" s="93"/>
      <c r="F45" s="93"/>
      <c r="G45" s="93"/>
      <c r="H45" s="93"/>
      <c r="I45" s="93"/>
      <c r="J45" s="93"/>
      <c r="K45" s="93"/>
      <c r="L45" s="93"/>
      <c r="M45" s="93"/>
      <c r="N45" s="93"/>
      <c r="O45" s="93"/>
      <c r="P45" s="93"/>
      <c r="Q45" s="93"/>
      <c r="R45" s="93"/>
      <c r="S45" s="93"/>
      <c r="T45" s="93"/>
      <c r="U45" s="93"/>
      <c r="V45" s="93"/>
      <c r="W45" s="93"/>
      <c r="X45" s="93"/>
      <c r="Y45" s="93"/>
      <c r="Z45" s="93"/>
      <c r="AA45" s="93"/>
      <c r="AB45" s="93"/>
      <c r="AC45" s="93"/>
      <c r="AD45" s="93"/>
      <c r="AE45" s="93"/>
      <c r="AF45" s="93"/>
      <c r="AG45" s="93"/>
      <c r="AH45" s="93"/>
      <c r="AI45" s="93"/>
      <c r="AJ45" s="93"/>
      <c r="AK45" s="93"/>
      <c r="AL45" s="93"/>
      <c r="AM45" s="93"/>
      <c r="AN45" s="93"/>
      <c r="AO45" s="93"/>
      <c r="AP45" s="93"/>
      <c r="AQ45" s="93"/>
      <c r="AR45" s="93"/>
      <c r="AS45" s="85"/>
    </row>
    <row r="46" spans="1:45" x14ac:dyDescent="0.35">
      <c r="A46" s="93"/>
      <c r="B46" s="93"/>
      <c r="C46" s="93"/>
      <c r="D46" s="93"/>
      <c r="E46" s="93"/>
      <c r="F46" s="93"/>
      <c r="G46" s="93"/>
      <c r="H46" s="93"/>
      <c r="I46" s="93"/>
      <c r="J46" s="93"/>
      <c r="K46" s="93"/>
      <c r="L46" s="93"/>
      <c r="M46" s="93"/>
      <c r="N46" s="93"/>
      <c r="O46" s="93"/>
      <c r="P46" s="93"/>
      <c r="Q46" s="93"/>
      <c r="R46" s="93"/>
      <c r="S46" s="93"/>
      <c r="T46" s="93"/>
      <c r="U46" s="93"/>
      <c r="V46" s="93"/>
      <c r="W46" s="93"/>
      <c r="X46" s="93"/>
      <c r="Y46" s="93"/>
      <c r="Z46" s="93"/>
      <c r="AA46" s="93"/>
      <c r="AB46" s="93"/>
      <c r="AC46" s="93"/>
      <c r="AD46" s="93"/>
      <c r="AE46" s="93"/>
      <c r="AF46" s="93"/>
      <c r="AG46" s="93"/>
      <c r="AH46" s="93"/>
      <c r="AI46" s="93"/>
      <c r="AJ46" s="93"/>
      <c r="AK46" s="93"/>
      <c r="AL46" s="93"/>
      <c r="AM46" s="93"/>
      <c r="AN46" s="93"/>
      <c r="AO46" s="93"/>
      <c r="AP46" s="93"/>
      <c r="AQ46" s="93"/>
      <c r="AR46" s="93"/>
      <c r="AS46" s="85"/>
    </row>
    <row r="47" spans="1:45" x14ac:dyDescent="0.35">
      <c r="A47" s="93"/>
      <c r="B47" s="93"/>
      <c r="C47" s="93"/>
      <c r="D47" s="93"/>
      <c r="E47" s="93"/>
      <c r="F47" s="93"/>
      <c r="G47" s="93"/>
      <c r="H47" s="93"/>
      <c r="I47" s="93"/>
      <c r="J47" s="93"/>
      <c r="K47" s="93"/>
      <c r="L47" s="93"/>
      <c r="M47" s="93"/>
      <c r="N47" s="93"/>
      <c r="O47" s="93"/>
      <c r="P47" s="93"/>
      <c r="Q47" s="93"/>
      <c r="R47" s="93"/>
      <c r="S47" s="93"/>
      <c r="T47" s="93"/>
      <c r="U47" s="93"/>
      <c r="V47" s="93"/>
      <c r="W47" s="93"/>
      <c r="X47" s="93"/>
      <c r="Y47" s="93"/>
      <c r="Z47" s="93"/>
      <c r="AA47" s="93"/>
      <c r="AB47" s="93"/>
      <c r="AC47" s="93"/>
      <c r="AD47" s="93"/>
      <c r="AE47" s="93"/>
      <c r="AF47" s="93"/>
      <c r="AG47" s="93"/>
      <c r="AH47" s="93"/>
      <c r="AI47" s="93"/>
      <c r="AJ47" s="93"/>
      <c r="AK47" s="93"/>
      <c r="AL47" s="93"/>
      <c r="AM47" s="93"/>
      <c r="AN47" s="93"/>
      <c r="AO47" s="93"/>
      <c r="AP47" s="93"/>
      <c r="AQ47" s="93"/>
      <c r="AR47" s="93"/>
      <c r="AS47" s="85"/>
    </row>
    <row r="48" spans="1:45" x14ac:dyDescent="0.35">
      <c r="A48" s="93"/>
      <c r="B48" s="93"/>
      <c r="C48" s="93"/>
      <c r="D48" s="93"/>
      <c r="E48" s="93"/>
      <c r="F48" s="93"/>
      <c r="G48" s="93"/>
      <c r="H48" s="93"/>
      <c r="I48" s="93"/>
      <c r="J48" s="93"/>
      <c r="K48" s="93"/>
      <c r="L48" s="93"/>
      <c r="M48" s="93"/>
      <c r="N48" s="93"/>
      <c r="O48" s="93"/>
      <c r="P48" s="93"/>
      <c r="Q48" s="93"/>
      <c r="R48" s="93"/>
      <c r="S48" s="93"/>
      <c r="T48" s="93"/>
      <c r="U48" s="93"/>
      <c r="V48" s="93"/>
      <c r="W48" s="93"/>
      <c r="X48" s="93"/>
      <c r="Y48" s="93"/>
      <c r="Z48" s="93"/>
      <c r="AA48" s="93"/>
      <c r="AB48" s="93"/>
      <c r="AC48" s="93"/>
      <c r="AD48" s="93"/>
      <c r="AE48" s="93"/>
      <c r="AF48" s="93"/>
      <c r="AG48" s="93"/>
      <c r="AH48" s="93"/>
      <c r="AI48" s="93"/>
      <c r="AJ48" s="93"/>
      <c r="AK48" s="93"/>
      <c r="AL48" s="93"/>
      <c r="AM48" s="93"/>
      <c r="AN48" s="93"/>
      <c r="AO48" s="93"/>
      <c r="AP48" s="93"/>
      <c r="AQ48" s="93"/>
      <c r="AR48" s="93"/>
      <c r="AS48" s="85"/>
    </row>
    <row r="49" spans="1:45" x14ac:dyDescent="0.35">
      <c r="A49" s="93"/>
      <c r="B49" s="93"/>
      <c r="C49" s="93"/>
      <c r="D49" s="93"/>
      <c r="E49" s="93"/>
      <c r="F49" s="93"/>
      <c r="G49" s="93"/>
      <c r="H49" s="93"/>
      <c r="I49" s="93"/>
      <c r="J49" s="93"/>
      <c r="K49" s="93"/>
      <c r="L49" s="93"/>
      <c r="M49" s="93"/>
      <c r="N49" s="93"/>
      <c r="O49" s="93"/>
      <c r="P49" s="93"/>
      <c r="Q49" s="93"/>
      <c r="R49" s="93"/>
      <c r="S49" s="93"/>
      <c r="T49" s="93"/>
      <c r="U49" s="93"/>
      <c r="V49" s="93"/>
      <c r="W49" s="93"/>
      <c r="X49" s="93"/>
      <c r="Y49" s="93"/>
      <c r="Z49" s="93"/>
      <c r="AA49" s="93"/>
      <c r="AB49" s="93"/>
      <c r="AC49" s="93"/>
      <c r="AD49" s="93"/>
      <c r="AE49" s="93"/>
      <c r="AF49" s="93"/>
      <c r="AG49" s="93"/>
      <c r="AH49" s="93"/>
      <c r="AI49" s="93"/>
      <c r="AJ49" s="93"/>
      <c r="AK49" s="93"/>
      <c r="AL49" s="93"/>
      <c r="AM49" s="93"/>
      <c r="AN49" s="93"/>
      <c r="AO49" s="93"/>
      <c r="AP49" s="93"/>
      <c r="AQ49" s="93"/>
      <c r="AR49" s="93"/>
      <c r="AS49" s="85"/>
    </row>
    <row r="50" spans="1:45" x14ac:dyDescent="0.35">
      <c r="A50" s="93"/>
      <c r="B50" s="93"/>
      <c r="C50" s="93"/>
      <c r="D50" s="93"/>
      <c r="E50" s="93"/>
      <c r="F50" s="93"/>
      <c r="G50" s="93"/>
      <c r="H50" s="93"/>
      <c r="I50" s="93"/>
      <c r="J50" s="93"/>
      <c r="K50" s="93"/>
      <c r="L50" s="93"/>
      <c r="M50" s="93"/>
      <c r="N50" s="93"/>
      <c r="O50" s="93"/>
      <c r="P50" s="93"/>
      <c r="Q50" s="93"/>
      <c r="R50" s="93"/>
      <c r="S50" s="93"/>
      <c r="T50" s="93"/>
      <c r="U50" s="93"/>
      <c r="V50" s="93"/>
      <c r="W50" s="93"/>
      <c r="X50" s="93"/>
      <c r="Y50" s="93"/>
      <c r="Z50" s="93"/>
      <c r="AA50" s="93"/>
      <c r="AB50" s="93"/>
      <c r="AC50" s="93"/>
      <c r="AD50" s="93"/>
      <c r="AE50" s="93"/>
      <c r="AF50" s="93"/>
      <c r="AG50" s="93"/>
      <c r="AH50" s="93"/>
      <c r="AI50" s="93"/>
      <c r="AJ50" s="93"/>
      <c r="AK50" s="93"/>
      <c r="AL50" s="93"/>
      <c r="AM50" s="93"/>
      <c r="AN50" s="93"/>
      <c r="AO50" s="93"/>
      <c r="AP50" s="93"/>
      <c r="AQ50" s="93"/>
      <c r="AR50" s="93"/>
      <c r="AS50" s="85"/>
    </row>
    <row r="51" spans="1:45" x14ac:dyDescent="0.35">
      <c r="A51" s="93"/>
      <c r="B51" s="93"/>
      <c r="C51" s="93"/>
      <c r="D51" s="93"/>
      <c r="E51" s="93"/>
      <c r="F51" s="93"/>
      <c r="G51" s="93"/>
      <c r="H51" s="93"/>
      <c r="I51" s="93"/>
      <c r="J51" s="93"/>
      <c r="K51" s="93"/>
      <c r="L51" s="93"/>
      <c r="M51" s="93"/>
      <c r="N51" s="93"/>
      <c r="O51" s="93"/>
      <c r="P51" s="93"/>
      <c r="Q51" s="93"/>
      <c r="R51" s="93"/>
      <c r="S51" s="93"/>
      <c r="T51" s="93"/>
      <c r="U51" s="93"/>
      <c r="V51" s="93"/>
      <c r="W51" s="93"/>
      <c r="X51" s="93"/>
      <c r="Y51" s="93"/>
      <c r="Z51" s="93"/>
      <c r="AA51" s="93"/>
      <c r="AB51" s="93"/>
      <c r="AC51" s="93"/>
      <c r="AD51" s="93"/>
      <c r="AE51" s="93"/>
      <c r="AF51" s="93"/>
      <c r="AG51" s="93"/>
      <c r="AH51" s="93"/>
      <c r="AI51" s="93"/>
      <c r="AJ51" s="93"/>
      <c r="AK51" s="93"/>
      <c r="AL51" s="93"/>
      <c r="AM51" s="93"/>
      <c r="AN51" s="93"/>
      <c r="AO51" s="93"/>
      <c r="AP51" s="93"/>
      <c r="AQ51" s="93"/>
      <c r="AR51" s="93"/>
      <c r="AS51" s="85"/>
    </row>
    <row r="52" spans="1:45" x14ac:dyDescent="0.35">
      <c r="A52" s="93"/>
      <c r="B52" s="93"/>
      <c r="C52" s="93"/>
      <c r="D52" s="93"/>
      <c r="E52" s="93"/>
      <c r="F52" s="93"/>
      <c r="G52" s="93"/>
      <c r="H52" s="93"/>
      <c r="I52" s="93"/>
      <c r="J52" s="93"/>
      <c r="K52" s="93"/>
      <c r="L52" s="93"/>
      <c r="M52" s="93"/>
      <c r="N52" s="93"/>
      <c r="O52" s="93"/>
      <c r="P52" s="93"/>
      <c r="Q52" s="93"/>
      <c r="R52" s="93"/>
      <c r="S52" s="93"/>
      <c r="T52" s="93"/>
      <c r="U52" s="93"/>
      <c r="V52" s="93"/>
      <c r="W52" s="93"/>
      <c r="X52" s="93"/>
      <c r="Y52" s="93"/>
      <c r="Z52" s="93"/>
      <c r="AA52" s="93"/>
      <c r="AB52" s="93"/>
      <c r="AC52" s="93"/>
      <c r="AD52" s="93"/>
      <c r="AE52" s="93"/>
      <c r="AF52" s="93"/>
      <c r="AG52" s="93"/>
      <c r="AH52" s="93"/>
      <c r="AI52" s="93"/>
      <c r="AJ52" s="93"/>
      <c r="AK52" s="93"/>
      <c r="AL52" s="93"/>
      <c r="AM52" s="93"/>
      <c r="AN52" s="93"/>
      <c r="AO52" s="93"/>
      <c r="AP52" s="93"/>
      <c r="AQ52" s="93"/>
      <c r="AR52" s="93"/>
      <c r="AS52" s="85"/>
    </row>
    <row r="53" spans="1:45" x14ac:dyDescent="0.35">
      <c r="A53" s="93"/>
      <c r="B53" s="93"/>
      <c r="C53" s="93"/>
      <c r="D53" s="93"/>
      <c r="E53" s="93"/>
      <c r="F53" s="93"/>
      <c r="G53" s="93"/>
      <c r="H53" s="93"/>
      <c r="I53" s="93"/>
      <c r="J53" s="93"/>
      <c r="K53" s="93"/>
      <c r="L53" s="93"/>
      <c r="M53" s="93"/>
      <c r="N53" s="93"/>
      <c r="O53" s="93"/>
      <c r="P53" s="93"/>
      <c r="Q53" s="93"/>
      <c r="R53" s="93"/>
      <c r="S53" s="93"/>
      <c r="T53" s="93"/>
      <c r="U53" s="93"/>
      <c r="V53" s="93"/>
      <c r="W53" s="93"/>
      <c r="X53" s="93"/>
      <c r="Y53" s="93"/>
      <c r="Z53" s="93"/>
      <c r="AA53" s="93"/>
      <c r="AB53" s="93"/>
      <c r="AC53" s="93"/>
      <c r="AD53" s="93"/>
      <c r="AE53" s="93"/>
      <c r="AF53" s="93"/>
      <c r="AG53" s="93"/>
      <c r="AH53" s="93"/>
      <c r="AI53" s="93"/>
      <c r="AJ53" s="93"/>
      <c r="AK53" s="93"/>
      <c r="AL53" s="93"/>
      <c r="AM53" s="93"/>
      <c r="AN53" s="93"/>
      <c r="AO53" s="93"/>
      <c r="AP53" s="93"/>
      <c r="AQ53" s="93"/>
      <c r="AR53" s="93"/>
      <c r="AS53" s="85"/>
    </row>
    <row r="54" spans="1:45" x14ac:dyDescent="0.35">
      <c r="A54" s="93"/>
      <c r="B54" s="93"/>
      <c r="C54" s="93"/>
      <c r="D54" s="93"/>
      <c r="E54" s="93"/>
      <c r="F54" s="93"/>
      <c r="G54" s="93"/>
      <c r="H54" s="93"/>
      <c r="I54" s="93"/>
      <c r="J54" s="93"/>
      <c r="K54" s="93"/>
      <c r="L54" s="93"/>
      <c r="M54" s="93"/>
      <c r="N54" s="93"/>
      <c r="O54" s="93"/>
      <c r="P54" s="93"/>
      <c r="Q54" s="93"/>
      <c r="R54" s="93"/>
      <c r="S54" s="93"/>
      <c r="T54" s="93"/>
      <c r="U54" s="93"/>
      <c r="V54" s="93"/>
      <c r="W54" s="93"/>
      <c r="X54" s="93"/>
      <c r="Y54" s="93"/>
      <c r="Z54" s="93"/>
      <c r="AA54" s="93"/>
      <c r="AB54" s="93"/>
      <c r="AC54" s="93"/>
      <c r="AD54" s="93"/>
      <c r="AE54" s="93"/>
      <c r="AF54" s="93"/>
      <c r="AG54" s="93"/>
      <c r="AH54" s="93"/>
      <c r="AI54" s="93"/>
      <c r="AJ54" s="93"/>
      <c r="AK54" s="93"/>
      <c r="AL54" s="93"/>
      <c r="AM54" s="93"/>
      <c r="AN54" s="93"/>
      <c r="AO54" s="93"/>
      <c r="AP54" s="93"/>
      <c r="AQ54" s="93"/>
      <c r="AR54" s="93"/>
      <c r="AS54" s="85"/>
    </row>
    <row r="55" spans="1:45" x14ac:dyDescent="0.35">
      <c r="A55" s="93"/>
      <c r="B55" s="93"/>
      <c r="C55" s="93"/>
      <c r="D55" s="93"/>
      <c r="E55" s="93"/>
      <c r="F55" s="93"/>
      <c r="G55" s="93"/>
      <c r="H55" s="93"/>
      <c r="I55" s="93"/>
      <c r="J55" s="93"/>
      <c r="K55" s="93"/>
      <c r="L55" s="93"/>
      <c r="M55" s="93"/>
      <c r="N55" s="93"/>
      <c r="O55" s="93"/>
      <c r="P55" s="93"/>
      <c r="Q55" s="93"/>
      <c r="R55" s="93"/>
      <c r="S55" s="93"/>
      <c r="T55" s="93"/>
      <c r="U55" s="93"/>
      <c r="V55" s="93"/>
      <c r="W55" s="93"/>
      <c r="X55" s="93"/>
      <c r="Y55" s="93"/>
      <c r="Z55" s="93"/>
      <c r="AA55" s="93"/>
      <c r="AB55" s="93"/>
      <c r="AC55" s="93"/>
      <c r="AD55" s="93"/>
      <c r="AE55" s="93"/>
      <c r="AF55" s="93"/>
      <c r="AG55" s="93"/>
      <c r="AH55" s="93"/>
      <c r="AI55" s="93"/>
      <c r="AJ55" s="93"/>
      <c r="AK55" s="93"/>
      <c r="AL55" s="93"/>
      <c r="AM55" s="93"/>
      <c r="AN55" s="93"/>
      <c r="AO55" s="93"/>
      <c r="AP55" s="93"/>
      <c r="AQ55" s="93"/>
      <c r="AR55" s="93"/>
      <c r="AS55" s="85"/>
    </row>
    <row r="56" spans="1:45" x14ac:dyDescent="0.35"/>
  </sheetData>
  <mergeCells count="3">
    <mergeCell ref="AS1:AS55"/>
    <mergeCell ref="A3:AR55"/>
    <mergeCell ref="A1:AR2"/>
  </mergeCells>
  <pageMargins left="0.7" right="0.7" top="0.75" bottom="0.75" header="0.3" footer="0.3"/>
  <pageSetup scale="80"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8F4EC-321C-4F5D-8E0F-00512632EDCB}">
  <dimension ref="A1:BD56"/>
  <sheetViews>
    <sheetView zoomScaleNormal="100" zoomScaleSheetLayoutView="100" workbookViewId="0">
      <selection sqref="A1:AR2"/>
    </sheetView>
  </sheetViews>
  <sheetFormatPr defaultColWidth="0" defaultRowHeight="14.15" zeroHeight="1" x14ac:dyDescent="0.35"/>
  <cols>
    <col min="1" max="44" width="2.3046875" style="1" customWidth="1"/>
    <col min="45" max="45" width="1.84375" style="1" customWidth="1"/>
    <col min="46" max="56" width="0" style="1" hidden="1" customWidth="1"/>
    <col min="57" max="16384" width="2.3046875" style="1" hidden="1"/>
  </cols>
  <sheetData>
    <row r="1" spans="1:45" s="3" customFormat="1" ht="15.45" x14ac:dyDescent="0.4">
      <c r="A1" s="563" t="str">
        <f>'Page 1'!B11&amp;"'s most recent Commercial Appraisal Study"</f>
        <v>Gasconade County's most recent Commercial Appraisal Study</v>
      </c>
      <c r="B1" s="563"/>
      <c r="C1" s="563"/>
      <c r="D1" s="563"/>
      <c r="E1" s="563"/>
      <c r="F1" s="563"/>
      <c r="G1" s="563"/>
      <c r="H1" s="563"/>
      <c r="I1" s="563"/>
      <c r="J1" s="563"/>
      <c r="K1" s="563"/>
      <c r="L1" s="563"/>
      <c r="M1" s="563"/>
      <c r="N1" s="563"/>
      <c r="O1" s="563"/>
      <c r="P1" s="563"/>
      <c r="Q1" s="563"/>
      <c r="R1" s="563"/>
      <c r="S1" s="563"/>
      <c r="T1" s="563"/>
      <c r="U1" s="563"/>
      <c r="V1" s="563"/>
      <c r="W1" s="563"/>
      <c r="X1" s="563"/>
      <c r="Y1" s="563"/>
      <c r="Z1" s="563"/>
      <c r="AA1" s="563"/>
      <c r="AB1" s="563"/>
      <c r="AC1" s="563"/>
      <c r="AD1" s="563"/>
      <c r="AE1" s="563"/>
      <c r="AF1" s="563"/>
      <c r="AG1" s="563"/>
      <c r="AH1" s="563"/>
      <c r="AI1" s="563"/>
      <c r="AJ1" s="563"/>
      <c r="AK1" s="563"/>
      <c r="AL1" s="563"/>
      <c r="AM1" s="563"/>
      <c r="AN1" s="563"/>
      <c r="AO1" s="563"/>
      <c r="AP1" s="563"/>
      <c r="AQ1" s="563"/>
      <c r="AR1" s="563"/>
      <c r="AS1" s="85"/>
    </row>
    <row r="2" spans="1:45" ht="17.25" customHeight="1" x14ac:dyDescent="0.35">
      <c r="A2" s="563"/>
      <c r="B2" s="563"/>
      <c r="C2" s="563"/>
      <c r="D2" s="563"/>
      <c r="E2" s="563"/>
      <c r="F2" s="563"/>
      <c r="G2" s="563"/>
      <c r="H2" s="563"/>
      <c r="I2" s="563"/>
      <c r="J2" s="563"/>
      <c r="K2" s="563"/>
      <c r="L2" s="563"/>
      <c r="M2" s="563"/>
      <c r="N2" s="563"/>
      <c r="O2" s="563"/>
      <c r="P2" s="563"/>
      <c r="Q2" s="563"/>
      <c r="R2" s="563"/>
      <c r="S2" s="563"/>
      <c r="T2" s="563"/>
      <c r="U2" s="563"/>
      <c r="V2" s="563"/>
      <c r="W2" s="563"/>
      <c r="X2" s="563"/>
      <c r="Y2" s="563"/>
      <c r="Z2" s="563"/>
      <c r="AA2" s="563"/>
      <c r="AB2" s="563"/>
      <c r="AC2" s="563"/>
      <c r="AD2" s="563"/>
      <c r="AE2" s="563"/>
      <c r="AF2" s="563"/>
      <c r="AG2" s="563"/>
      <c r="AH2" s="563"/>
      <c r="AI2" s="563"/>
      <c r="AJ2" s="563"/>
      <c r="AK2" s="563"/>
      <c r="AL2" s="563"/>
      <c r="AM2" s="563"/>
      <c r="AN2" s="563"/>
      <c r="AO2" s="563"/>
      <c r="AP2" s="563"/>
      <c r="AQ2" s="563"/>
      <c r="AR2" s="563"/>
      <c r="AS2" s="85"/>
    </row>
    <row r="3" spans="1:45" x14ac:dyDescent="0.35">
      <c r="A3" s="93" t="s">
        <v>1090</v>
      </c>
      <c r="B3" s="93"/>
      <c r="C3" s="93"/>
      <c r="D3" s="93"/>
      <c r="E3" s="93"/>
      <c r="F3" s="93"/>
      <c r="G3" s="93"/>
      <c r="H3" s="93"/>
      <c r="I3" s="93"/>
      <c r="J3" s="93"/>
      <c r="K3" s="93"/>
      <c r="L3" s="93"/>
      <c r="M3" s="93"/>
      <c r="N3" s="93"/>
      <c r="O3" s="93"/>
      <c r="P3" s="93"/>
      <c r="Q3" s="93"/>
      <c r="R3" s="93"/>
      <c r="S3" s="93"/>
      <c r="T3" s="93"/>
      <c r="U3" s="93"/>
      <c r="V3" s="93"/>
      <c r="W3" s="93"/>
      <c r="X3" s="93"/>
      <c r="Y3" s="93"/>
      <c r="Z3" s="93"/>
      <c r="AA3" s="93"/>
      <c r="AB3" s="93"/>
      <c r="AC3" s="93"/>
      <c r="AD3" s="93"/>
      <c r="AE3" s="93"/>
      <c r="AF3" s="93"/>
      <c r="AG3" s="93"/>
      <c r="AH3" s="93"/>
      <c r="AI3" s="93"/>
      <c r="AJ3" s="93"/>
      <c r="AK3" s="93"/>
      <c r="AL3" s="93"/>
      <c r="AM3" s="93"/>
      <c r="AN3" s="93"/>
      <c r="AO3" s="93"/>
      <c r="AP3" s="93"/>
      <c r="AQ3" s="93"/>
      <c r="AR3" s="93"/>
      <c r="AS3" s="85"/>
    </row>
    <row r="4" spans="1:45" x14ac:dyDescent="0.35">
      <c r="A4" s="93"/>
      <c r="B4" s="93"/>
      <c r="C4" s="93"/>
      <c r="D4" s="93"/>
      <c r="E4" s="93"/>
      <c r="F4" s="93"/>
      <c r="G4" s="93"/>
      <c r="H4" s="93"/>
      <c r="I4" s="93"/>
      <c r="J4" s="93"/>
      <c r="K4" s="93"/>
      <c r="L4" s="93"/>
      <c r="M4" s="93"/>
      <c r="N4" s="93"/>
      <c r="O4" s="93"/>
      <c r="P4" s="93"/>
      <c r="Q4" s="93"/>
      <c r="R4" s="93"/>
      <c r="S4" s="93"/>
      <c r="T4" s="93"/>
      <c r="U4" s="93"/>
      <c r="V4" s="93"/>
      <c r="W4" s="93"/>
      <c r="X4" s="93"/>
      <c r="Y4" s="93"/>
      <c r="Z4" s="93"/>
      <c r="AA4" s="93"/>
      <c r="AB4" s="93"/>
      <c r="AC4" s="93"/>
      <c r="AD4" s="93"/>
      <c r="AE4" s="93"/>
      <c r="AF4" s="93"/>
      <c r="AG4" s="93"/>
      <c r="AH4" s="93"/>
      <c r="AI4" s="93"/>
      <c r="AJ4" s="93"/>
      <c r="AK4" s="93"/>
      <c r="AL4" s="93"/>
      <c r="AM4" s="93"/>
      <c r="AN4" s="93"/>
      <c r="AO4" s="93"/>
      <c r="AP4" s="93"/>
      <c r="AQ4" s="93"/>
      <c r="AR4" s="93"/>
      <c r="AS4" s="85"/>
    </row>
    <row r="5" spans="1:45" x14ac:dyDescent="0.35">
      <c r="A5" s="93"/>
      <c r="B5" s="93"/>
      <c r="C5" s="93"/>
      <c r="D5" s="93"/>
      <c r="E5" s="93"/>
      <c r="F5" s="93"/>
      <c r="G5" s="93"/>
      <c r="H5" s="93"/>
      <c r="I5" s="93"/>
      <c r="J5" s="93"/>
      <c r="K5" s="93"/>
      <c r="L5" s="93"/>
      <c r="M5" s="93"/>
      <c r="N5" s="93"/>
      <c r="O5" s="93"/>
      <c r="P5" s="93"/>
      <c r="Q5" s="93"/>
      <c r="R5" s="93"/>
      <c r="S5" s="93"/>
      <c r="T5" s="93"/>
      <c r="U5" s="93"/>
      <c r="V5" s="93"/>
      <c r="W5" s="93"/>
      <c r="X5" s="93"/>
      <c r="Y5" s="93"/>
      <c r="Z5" s="93"/>
      <c r="AA5" s="93"/>
      <c r="AB5" s="93"/>
      <c r="AC5" s="93"/>
      <c r="AD5" s="93"/>
      <c r="AE5" s="93"/>
      <c r="AF5" s="93"/>
      <c r="AG5" s="93"/>
      <c r="AH5" s="93"/>
      <c r="AI5" s="93"/>
      <c r="AJ5" s="93"/>
      <c r="AK5" s="93"/>
      <c r="AL5" s="93"/>
      <c r="AM5" s="93"/>
      <c r="AN5" s="93"/>
      <c r="AO5" s="93"/>
      <c r="AP5" s="93"/>
      <c r="AQ5" s="93"/>
      <c r="AR5" s="93"/>
      <c r="AS5" s="85"/>
    </row>
    <row r="6" spans="1:45" x14ac:dyDescent="0.35">
      <c r="A6" s="93"/>
      <c r="B6" s="93"/>
      <c r="C6" s="93"/>
      <c r="D6" s="93"/>
      <c r="E6" s="93"/>
      <c r="F6" s="93"/>
      <c r="G6" s="93"/>
      <c r="H6" s="93"/>
      <c r="I6" s="93"/>
      <c r="J6" s="93"/>
      <c r="K6" s="93"/>
      <c r="L6" s="93"/>
      <c r="M6" s="93"/>
      <c r="N6" s="93"/>
      <c r="O6" s="93"/>
      <c r="P6" s="93"/>
      <c r="Q6" s="93"/>
      <c r="R6" s="93"/>
      <c r="S6" s="93"/>
      <c r="T6" s="93"/>
      <c r="U6" s="93"/>
      <c r="V6" s="93"/>
      <c r="W6" s="93"/>
      <c r="X6" s="93"/>
      <c r="Y6" s="93"/>
      <c r="Z6" s="93"/>
      <c r="AA6" s="93"/>
      <c r="AB6" s="93"/>
      <c r="AC6" s="93"/>
      <c r="AD6" s="93"/>
      <c r="AE6" s="93"/>
      <c r="AF6" s="93"/>
      <c r="AG6" s="93"/>
      <c r="AH6" s="93"/>
      <c r="AI6" s="93"/>
      <c r="AJ6" s="93"/>
      <c r="AK6" s="93"/>
      <c r="AL6" s="93"/>
      <c r="AM6" s="93"/>
      <c r="AN6" s="93"/>
      <c r="AO6" s="93"/>
      <c r="AP6" s="93"/>
      <c r="AQ6" s="93"/>
      <c r="AR6" s="93"/>
      <c r="AS6" s="85"/>
    </row>
    <row r="7" spans="1:45" x14ac:dyDescent="0.35">
      <c r="A7" s="93"/>
      <c r="B7" s="93"/>
      <c r="C7" s="93"/>
      <c r="D7" s="93"/>
      <c r="E7" s="93"/>
      <c r="F7" s="93"/>
      <c r="G7" s="93"/>
      <c r="H7" s="93"/>
      <c r="I7" s="93"/>
      <c r="J7" s="93"/>
      <c r="K7" s="93"/>
      <c r="L7" s="93"/>
      <c r="M7" s="93"/>
      <c r="N7" s="93"/>
      <c r="O7" s="93"/>
      <c r="P7" s="93"/>
      <c r="Q7" s="93"/>
      <c r="R7" s="93"/>
      <c r="S7" s="93"/>
      <c r="T7" s="93"/>
      <c r="U7" s="93"/>
      <c r="V7" s="93"/>
      <c r="W7" s="93"/>
      <c r="X7" s="93"/>
      <c r="Y7" s="93"/>
      <c r="Z7" s="93"/>
      <c r="AA7" s="93"/>
      <c r="AB7" s="93"/>
      <c r="AC7" s="93"/>
      <c r="AD7" s="93"/>
      <c r="AE7" s="93"/>
      <c r="AF7" s="93"/>
      <c r="AG7" s="93"/>
      <c r="AH7" s="93"/>
      <c r="AI7" s="93"/>
      <c r="AJ7" s="93"/>
      <c r="AK7" s="93"/>
      <c r="AL7" s="93"/>
      <c r="AM7" s="93"/>
      <c r="AN7" s="93"/>
      <c r="AO7" s="93"/>
      <c r="AP7" s="93"/>
      <c r="AQ7" s="93"/>
      <c r="AR7" s="93"/>
      <c r="AS7" s="85"/>
    </row>
    <row r="8" spans="1:45" x14ac:dyDescent="0.35">
      <c r="A8" s="93"/>
      <c r="B8" s="93"/>
      <c r="C8" s="93"/>
      <c r="D8" s="93"/>
      <c r="E8" s="93"/>
      <c r="F8" s="93"/>
      <c r="G8" s="93"/>
      <c r="H8" s="93"/>
      <c r="I8" s="93"/>
      <c r="J8" s="93"/>
      <c r="K8" s="93"/>
      <c r="L8" s="93"/>
      <c r="M8" s="93"/>
      <c r="N8" s="93"/>
      <c r="O8" s="93"/>
      <c r="P8" s="93"/>
      <c r="Q8" s="93"/>
      <c r="R8" s="93"/>
      <c r="S8" s="93"/>
      <c r="T8" s="93"/>
      <c r="U8" s="93"/>
      <c r="V8" s="93"/>
      <c r="W8" s="93"/>
      <c r="X8" s="93"/>
      <c r="Y8" s="93"/>
      <c r="Z8" s="93"/>
      <c r="AA8" s="93"/>
      <c r="AB8" s="93"/>
      <c r="AC8" s="93"/>
      <c r="AD8" s="93"/>
      <c r="AE8" s="93"/>
      <c r="AF8" s="93"/>
      <c r="AG8" s="93"/>
      <c r="AH8" s="93"/>
      <c r="AI8" s="93"/>
      <c r="AJ8" s="93"/>
      <c r="AK8" s="93"/>
      <c r="AL8" s="93"/>
      <c r="AM8" s="93"/>
      <c r="AN8" s="93"/>
      <c r="AO8" s="93"/>
      <c r="AP8" s="93"/>
      <c r="AQ8" s="93"/>
      <c r="AR8" s="93"/>
      <c r="AS8" s="85"/>
    </row>
    <row r="9" spans="1:45" x14ac:dyDescent="0.35">
      <c r="A9" s="93"/>
      <c r="B9" s="93"/>
      <c r="C9" s="93"/>
      <c r="D9" s="93"/>
      <c r="E9" s="93"/>
      <c r="F9" s="93"/>
      <c r="G9" s="93"/>
      <c r="H9" s="93"/>
      <c r="I9" s="93"/>
      <c r="J9" s="93"/>
      <c r="K9" s="93"/>
      <c r="L9" s="93"/>
      <c r="M9" s="93"/>
      <c r="N9" s="93"/>
      <c r="O9" s="93"/>
      <c r="P9" s="93"/>
      <c r="Q9" s="93"/>
      <c r="R9" s="93"/>
      <c r="S9" s="93"/>
      <c r="T9" s="93"/>
      <c r="U9" s="93"/>
      <c r="V9" s="93"/>
      <c r="W9" s="93"/>
      <c r="X9" s="93"/>
      <c r="Y9" s="93"/>
      <c r="Z9" s="93"/>
      <c r="AA9" s="93"/>
      <c r="AB9" s="93"/>
      <c r="AC9" s="93"/>
      <c r="AD9" s="93"/>
      <c r="AE9" s="93"/>
      <c r="AF9" s="93"/>
      <c r="AG9" s="93"/>
      <c r="AH9" s="93"/>
      <c r="AI9" s="93"/>
      <c r="AJ9" s="93"/>
      <c r="AK9" s="93"/>
      <c r="AL9" s="93"/>
      <c r="AM9" s="93"/>
      <c r="AN9" s="93"/>
      <c r="AO9" s="93"/>
      <c r="AP9" s="93"/>
      <c r="AQ9" s="93"/>
      <c r="AR9" s="93"/>
      <c r="AS9" s="85"/>
    </row>
    <row r="10" spans="1:45" x14ac:dyDescent="0.35">
      <c r="A10" s="93"/>
      <c r="B10" s="93"/>
      <c r="C10" s="93"/>
      <c r="D10" s="93"/>
      <c r="E10" s="93"/>
      <c r="F10" s="93"/>
      <c r="G10" s="93"/>
      <c r="H10" s="93"/>
      <c r="I10" s="93"/>
      <c r="J10" s="93"/>
      <c r="K10" s="93"/>
      <c r="L10" s="93"/>
      <c r="M10" s="93"/>
      <c r="N10" s="93"/>
      <c r="O10" s="93"/>
      <c r="P10" s="93"/>
      <c r="Q10" s="93"/>
      <c r="R10" s="93"/>
      <c r="S10" s="93"/>
      <c r="T10" s="93"/>
      <c r="U10" s="93"/>
      <c r="V10" s="93"/>
      <c r="W10" s="93"/>
      <c r="X10" s="93"/>
      <c r="Y10" s="93"/>
      <c r="Z10" s="93"/>
      <c r="AA10" s="93"/>
      <c r="AB10" s="93"/>
      <c r="AC10" s="93"/>
      <c r="AD10" s="93"/>
      <c r="AE10" s="93"/>
      <c r="AF10" s="93"/>
      <c r="AG10" s="93"/>
      <c r="AH10" s="93"/>
      <c r="AI10" s="93"/>
      <c r="AJ10" s="93"/>
      <c r="AK10" s="93"/>
      <c r="AL10" s="93"/>
      <c r="AM10" s="93"/>
      <c r="AN10" s="93"/>
      <c r="AO10" s="93"/>
      <c r="AP10" s="93"/>
      <c r="AQ10" s="93"/>
      <c r="AR10" s="93"/>
      <c r="AS10" s="85"/>
    </row>
    <row r="11" spans="1:45" x14ac:dyDescent="0.35">
      <c r="A11" s="93"/>
      <c r="B11" s="93"/>
      <c r="C11" s="93"/>
      <c r="D11" s="93"/>
      <c r="E11" s="93"/>
      <c r="F11" s="93"/>
      <c r="G11" s="93"/>
      <c r="H11" s="93"/>
      <c r="I11" s="93"/>
      <c r="J11" s="93"/>
      <c r="K11" s="93"/>
      <c r="L11" s="93"/>
      <c r="M11" s="93"/>
      <c r="N11" s="93"/>
      <c r="O11" s="93"/>
      <c r="P11" s="93"/>
      <c r="Q11" s="93"/>
      <c r="R11" s="93"/>
      <c r="S11" s="93"/>
      <c r="T11" s="93"/>
      <c r="U11" s="93"/>
      <c r="V11" s="93"/>
      <c r="W11" s="93"/>
      <c r="X11" s="93"/>
      <c r="Y11" s="93"/>
      <c r="Z11" s="93"/>
      <c r="AA11" s="93"/>
      <c r="AB11" s="93"/>
      <c r="AC11" s="93"/>
      <c r="AD11" s="93"/>
      <c r="AE11" s="93"/>
      <c r="AF11" s="93"/>
      <c r="AG11" s="93"/>
      <c r="AH11" s="93"/>
      <c r="AI11" s="93"/>
      <c r="AJ11" s="93"/>
      <c r="AK11" s="93"/>
      <c r="AL11" s="93"/>
      <c r="AM11" s="93"/>
      <c r="AN11" s="93"/>
      <c r="AO11" s="93"/>
      <c r="AP11" s="93"/>
      <c r="AQ11" s="93"/>
      <c r="AR11" s="93"/>
      <c r="AS11" s="85"/>
    </row>
    <row r="12" spans="1:45" x14ac:dyDescent="0.35">
      <c r="A12" s="93"/>
      <c r="B12" s="93"/>
      <c r="C12" s="93"/>
      <c r="D12" s="93"/>
      <c r="E12" s="93"/>
      <c r="F12" s="93"/>
      <c r="G12" s="93"/>
      <c r="H12" s="93"/>
      <c r="I12" s="93"/>
      <c r="J12" s="93"/>
      <c r="K12" s="93"/>
      <c r="L12" s="93"/>
      <c r="M12" s="93"/>
      <c r="N12" s="93"/>
      <c r="O12" s="93"/>
      <c r="P12" s="93"/>
      <c r="Q12" s="93"/>
      <c r="R12" s="93"/>
      <c r="S12" s="93"/>
      <c r="T12" s="93"/>
      <c r="U12" s="93"/>
      <c r="V12" s="93"/>
      <c r="W12" s="93"/>
      <c r="X12" s="93"/>
      <c r="Y12" s="93"/>
      <c r="Z12" s="93"/>
      <c r="AA12" s="93"/>
      <c r="AB12" s="93"/>
      <c r="AC12" s="93"/>
      <c r="AD12" s="93"/>
      <c r="AE12" s="93"/>
      <c r="AF12" s="93"/>
      <c r="AG12" s="93"/>
      <c r="AH12" s="93"/>
      <c r="AI12" s="93"/>
      <c r="AJ12" s="93"/>
      <c r="AK12" s="93"/>
      <c r="AL12" s="93"/>
      <c r="AM12" s="93"/>
      <c r="AN12" s="93"/>
      <c r="AO12" s="93"/>
      <c r="AP12" s="93"/>
      <c r="AQ12" s="93"/>
      <c r="AR12" s="93"/>
      <c r="AS12" s="85"/>
    </row>
    <row r="13" spans="1:45" x14ac:dyDescent="0.35">
      <c r="A13" s="93"/>
      <c r="B13" s="93"/>
      <c r="C13" s="93"/>
      <c r="D13" s="93"/>
      <c r="E13" s="93"/>
      <c r="F13" s="93"/>
      <c r="G13" s="93"/>
      <c r="H13" s="93"/>
      <c r="I13" s="93"/>
      <c r="J13" s="93"/>
      <c r="K13" s="93"/>
      <c r="L13" s="93"/>
      <c r="M13" s="93"/>
      <c r="N13" s="93"/>
      <c r="O13" s="93"/>
      <c r="P13" s="93"/>
      <c r="Q13" s="93"/>
      <c r="R13" s="93"/>
      <c r="S13" s="93"/>
      <c r="T13" s="93"/>
      <c r="U13" s="93"/>
      <c r="V13" s="93"/>
      <c r="W13" s="93"/>
      <c r="X13" s="93"/>
      <c r="Y13" s="93"/>
      <c r="Z13" s="93"/>
      <c r="AA13" s="93"/>
      <c r="AB13" s="93"/>
      <c r="AC13" s="93"/>
      <c r="AD13" s="93"/>
      <c r="AE13" s="93"/>
      <c r="AF13" s="93"/>
      <c r="AG13" s="93"/>
      <c r="AH13" s="93"/>
      <c r="AI13" s="93"/>
      <c r="AJ13" s="93"/>
      <c r="AK13" s="93"/>
      <c r="AL13" s="93"/>
      <c r="AM13" s="93"/>
      <c r="AN13" s="93"/>
      <c r="AO13" s="93"/>
      <c r="AP13" s="93"/>
      <c r="AQ13" s="93"/>
      <c r="AR13" s="93"/>
      <c r="AS13" s="85"/>
    </row>
    <row r="14" spans="1:45" x14ac:dyDescent="0.35">
      <c r="A14" s="93"/>
      <c r="B14" s="93"/>
      <c r="C14" s="93"/>
      <c r="D14" s="93"/>
      <c r="E14" s="93"/>
      <c r="F14" s="93"/>
      <c r="G14" s="93"/>
      <c r="H14" s="93"/>
      <c r="I14" s="93"/>
      <c r="J14" s="93"/>
      <c r="K14" s="93"/>
      <c r="L14" s="93"/>
      <c r="M14" s="93"/>
      <c r="N14" s="93"/>
      <c r="O14" s="93"/>
      <c r="P14" s="93"/>
      <c r="Q14" s="93"/>
      <c r="R14" s="93"/>
      <c r="S14" s="93"/>
      <c r="T14" s="93"/>
      <c r="U14" s="93"/>
      <c r="V14" s="93"/>
      <c r="W14" s="93"/>
      <c r="X14" s="93"/>
      <c r="Y14" s="93"/>
      <c r="Z14" s="93"/>
      <c r="AA14" s="93"/>
      <c r="AB14" s="93"/>
      <c r="AC14" s="93"/>
      <c r="AD14" s="93"/>
      <c r="AE14" s="93"/>
      <c r="AF14" s="93"/>
      <c r="AG14" s="93"/>
      <c r="AH14" s="93"/>
      <c r="AI14" s="93"/>
      <c r="AJ14" s="93"/>
      <c r="AK14" s="93"/>
      <c r="AL14" s="93"/>
      <c r="AM14" s="93"/>
      <c r="AN14" s="93"/>
      <c r="AO14" s="93"/>
      <c r="AP14" s="93"/>
      <c r="AQ14" s="93"/>
      <c r="AR14" s="93"/>
      <c r="AS14" s="85"/>
    </row>
    <row r="15" spans="1:45" x14ac:dyDescent="0.35">
      <c r="A15" s="93"/>
      <c r="B15" s="93"/>
      <c r="C15" s="93"/>
      <c r="D15" s="93"/>
      <c r="E15" s="93"/>
      <c r="F15" s="93"/>
      <c r="G15" s="93"/>
      <c r="H15" s="93"/>
      <c r="I15" s="93"/>
      <c r="J15" s="93"/>
      <c r="K15" s="93"/>
      <c r="L15" s="93"/>
      <c r="M15" s="93"/>
      <c r="N15" s="93"/>
      <c r="O15" s="93"/>
      <c r="P15" s="93"/>
      <c r="Q15" s="93"/>
      <c r="R15" s="93"/>
      <c r="S15" s="93"/>
      <c r="T15" s="93"/>
      <c r="U15" s="93"/>
      <c r="V15" s="93"/>
      <c r="W15" s="93"/>
      <c r="X15" s="93"/>
      <c r="Y15" s="93"/>
      <c r="Z15" s="93"/>
      <c r="AA15" s="93"/>
      <c r="AB15" s="93"/>
      <c r="AC15" s="93"/>
      <c r="AD15" s="93"/>
      <c r="AE15" s="93"/>
      <c r="AF15" s="93"/>
      <c r="AG15" s="93"/>
      <c r="AH15" s="93"/>
      <c r="AI15" s="93"/>
      <c r="AJ15" s="93"/>
      <c r="AK15" s="93"/>
      <c r="AL15" s="93"/>
      <c r="AM15" s="93"/>
      <c r="AN15" s="93"/>
      <c r="AO15" s="93"/>
      <c r="AP15" s="93"/>
      <c r="AQ15" s="93"/>
      <c r="AR15" s="93"/>
      <c r="AS15" s="85"/>
    </row>
    <row r="16" spans="1:45" x14ac:dyDescent="0.35">
      <c r="A16" s="93"/>
      <c r="B16" s="93"/>
      <c r="C16" s="93"/>
      <c r="D16" s="93"/>
      <c r="E16" s="93"/>
      <c r="F16" s="93"/>
      <c r="G16" s="93"/>
      <c r="H16" s="93"/>
      <c r="I16" s="93"/>
      <c r="J16" s="93"/>
      <c r="K16" s="93"/>
      <c r="L16" s="93"/>
      <c r="M16" s="93"/>
      <c r="N16" s="93"/>
      <c r="O16" s="93"/>
      <c r="P16" s="93"/>
      <c r="Q16" s="93"/>
      <c r="R16" s="93"/>
      <c r="S16" s="93"/>
      <c r="T16" s="93"/>
      <c r="U16" s="93"/>
      <c r="V16" s="93"/>
      <c r="W16" s="93"/>
      <c r="X16" s="93"/>
      <c r="Y16" s="93"/>
      <c r="Z16" s="93"/>
      <c r="AA16" s="93"/>
      <c r="AB16" s="93"/>
      <c r="AC16" s="93"/>
      <c r="AD16" s="93"/>
      <c r="AE16" s="93"/>
      <c r="AF16" s="93"/>
      <c r="AG16" s="93"/>
      <c r="AH16" s="93"/>
      <c r="AI16" s="93"/>
      <c r="AJ16" s="93"/>
      <c r="AK16" s="93"/>
      <c r="AL16" s="93"/>
      <c r="AM16" s="93"/>
      <c r="AN16" s="93"/>
      <c r="AO16" s="93"/>
      <c r="AP16" s="93"/>
      <c r="AQ16" s="93"/>
      <c r="AR16" s="93"/>
      <c r="AS16" s="85"/>
    </row>
    <row r="17" spans="1:45" x14ac:dyDescent="0.35">
      <c r="A17" s="93"/>
      <c r="B17" s="93"/>
      <c r="C17" s="93"/>
      <c r="D17" s="93"/>
      <c r="E17" s="93"/>
      <c r="F17" s="93"/>
      <c r="G17" s="93"/>
      <c r="H17" s="93"/>
      <c r="I17" s="93"/>
      <c r="J17" s="93"/>
      <c r="K17" s="93"/>
      <c r="L17" s="93"/>
      <c r="M17" s="93"/>
      <c r="N17" s="93"/>
      <c r="O17" s="93"/>
      <c r="P17" s="93"/>
      <c r="Q17" s="93"/>
      <c r="R17" s="93"/>
      <c r="S17" s="93"/>
      <c r="T17" s="93"/>
      <c r="U17" s="93"/>
      <c r="V17" s="93"/>
      <c r="W17" s="93"/>
      <c r="X17" s="93"/>
      <c r="Y17" s="93"/>
      <c r="Z17" s="93"/>
      <c r="AA17" s="93"/>
      <c r="AB17" s="93"/>
      <c r="AC17" s="93"/>
      <c r="AD17" s="93"/>
      <c r="AE17" s="93"/>
      <c r="AF17" s="93"/>
      <c r="AG17" s="93"/>
      <c r="AH17" s="93"/>
      <c r="AI17" s="93"/>
      <c r="AJ17" s="93"/>
      <c r="AK17" s="93"/>
      <c r="AL17" s="93"/>
      <c r="AM17" s="93"/>
      <c r="AN17" s="93"/>
      <c r="AO17" s="93"/>
      <c r="AP17" s="93"/>
      <c r="AQ17" s="93"/>
      <c r="AR17" s="93"/>
      <c r="AS17" s="85"/>
    </row>
    <row r="18" spans="1:45" x14ac:dyDescent="0.35">
      <c r="A18" s="93"/>
      <c r="B18" s="93"/>
      <c r="C18" s="93"/>
      <c r="D18" s="93"/>
      <c r="E18" s="93"/>
      <c r="F18" s="93"/>
      <c r="G18" s="93"/>
      <c r="H18" s="93"/>
      <c r="I18" s="93"/>
      <c r="J18" s="93"/>
      <c r="K18" s="93"/>
      <c r="L18" s="93"/>
      <c r="M18" s="93"/>
      <c r="N18" s="93"/>
      <c r="O18" s="93"/>
      <c r="P18" s="93"/>
      <c r="Q18" s="93"/>
      <c r="R18" s="93"/>
      <c r="S18" s="93"/>
      <c r="T18" s="93"/>
      <c r="U18" s="93"/>
      <c r="V18" s="93"/>
      <c r="W18" s="93"/>
      <c r="X18" s="93"/>
      <c r="Y18" s="93"/>
      <c r="Z18" s="93"/>
      <c r="AA18" s="93"/>
      <c r="AB18" s="93"/>
      <c r="AC18" s="93"/>
      <c r="AD18" s="93"/>
      <c r="AE18" s="93"/>
      <c r="AF18" s="93"/>
      <c r="AG18" s="93"/>
      <c r="AH18" s="93"/>
      <c r="AI18" s="93"/>
      <c r="AJ18" s="93"/>
      <c r="AK18" s="93"/>
      <c r="AL18" s="93"/>
      <c r="AM18" s="93"/>
      <c r="AN18" s="93"/>
      <c r="AO18" s="93"/>
      <c r="AP18" s="93"/>
      <c r="AQ18" s="93"/>
      <c r="AR18" s="93"/>
      <c r="AS18" s="85"/>
    </row>
    <row r="19" spans="1:45" x14ac:dyDescent="0.35">
      <c r="A19" s="93"/>
      <c r="B19" s="93"/>
      <c r="C19" s="93"/>
      <c r="D19" s="93"/>
      <c r="E19" s="93"/>
      <c r="F19" s="93"/>
      <c r="G19" s="93"/>
      <c r="H19" s="93"/>
      <c r="I19" s="93"/>
      <c r="J19" s="93"/>
      <c r="K19" s="93"/>
      <c r="L19" s="93"/>
      <c r="M19" s="93"/>
      <c r="N19" s="93"/>
      <c r="O19" s="93"/>
      <c r="P19" s="93"/>
      <c r="Q19" s="93"/>
      <c r="R19" s="93"/>
      <c r="S19" s="93"/>
      <c r="T19" s="93"/>
      <c r="U19" s="93"/>
      <c r="V19" s="93"/>
      <c r="W19" s="93"/>
      <c r="X19" s="93"/>
      <c r="Y19" s="93"/>
      <c r="Z19" s="93"/>
      <c r="AA19" s="93"/>
      <c r="AB19" s="93"/>
      <c r="AC19" s="93"/>
      <c r="AD19" s="93"/>
      <c r="AE19" s="93"/>
      <c r="AF19" s="93"/>
      <c r="AG19" s="93"/>
      <c r="AH19" s="93"/>
      <c r="AI19" s="93"/>
      <c r="AJ19" s="93"/>
      <c r="AK19" s="93"/>
      <c r="AL19" s="93"/>
      <c r="AM19" s="93"/>
      <c r="AN19" s="93"/>
      <c r="AO19" s="93"/>
      <c r="AP19" s="93"/>
      <c r="AQ19" s="93"/>
      <c r="AR19" s="93"/>
      <c r="AS19" s="85"/>
    </row>
    <row r="20" spans="1:45" x14ac:dyDescent="0.35">
      <c r="A20" s="93"/>
      <c r="B20" s="93"/>
      <c r="C20" s="93"/>
      <c r="D20" s="93"/>
      <c r="E20" s="93"/>
      <c r="F20" s="93"/>
      <c r="G20" s="93"/>
      <c r="H20" s="93"/>
      <c r="I20" s="93"/>
      <c r="J20" s="93"/>
      <c r="K20" s="93"/>
      <c r="L20" s="93"/>
      <c r="M20" s="93"/>
      <c r="N20" s="93"/>
      <c r="O20" s="93"/>
      <c r="P20" s="93"/>
      <c r="Q20" s="93"/>
      <c r="R20" s="93"/>
      <c r="S20" s="93"/>
      <c r="T20" s="93"/>
      <c r="U20" s="93"/>
      <c r="V20" s="93"/>
      <c r="W20" s="93"/>
      <c r="X20" s="93"/>
      <c r="Y20" s="93"/>
      <c r="Z20" s="93"/>
      <c r="AA20" s="93"/>
      <c r="AB20" s="93"/>
      <c r="AC20" s="93"/>
      <c r="AD20" s="93"/>
      <c r="AE20" s="93"/>
      <c r="AF20" s="93"/>
      <c r="AG20" s="93"/>
      <c r="AH20" s="93"/>
      <c r="AI20" s="93"/>
      <c r="AJ20" s="93"/>
      <c r="AK20" s="93"/>
      <c r="AL20" s="93"/>
      <c r="AM20" s="93"/>
      <c r="AN20" s="93"/>
      <c r="AO20" s="93"/>
      <c r="AP20" s="93"/>
      <c r="AQ20" s="93"/>
      <c r="AR20" s="93"/>
      <c r="AS20" s="85"/>
    </row>
    <row r="21" spans="1:45" x14ac:dyDescent="0.35">
      <c r="A21" s="93"/>
      <c r="B21" s="93"/>
      <c r="C21" s="93"/>
      <c r="D21" s="93"/>
      <c r="E21" s="93"/>
      <c r="F21" s="93"/>
      <c r="G21" s="93"/>
      <c r="H21" s="93"/>
      <c r="I21" s="93"/>
      <c r="J21" s="93"/>
      <c r="K21" s="93"/>
      <c r="L21" s="93"/>
      <c r="M21" s="93"/>
      <c r="N21" s="93"/>
      <c r="O21" s="93"/>
      <c r="P21" s="93"/>
      <c r="Q21" s="93"/>
      <c r="R21" s="93"/>
      <c r="S21" s="93"/>
      <c r="T21" s="93"/>
      <c r="U21" s="93"/>
      <c r="V21" s="93"/>
      <c r="W21" s="93"/>
      <c r="X21" s="93"/>
      <c r="Y21" s="93"/>
      <c r="Z21" s="93"/>
      <c r="AA21" s="93"/>
      <c r="AB21" s="93"/>
      <c r="AC21" s="93"/>
      <c r="AD21" s="93"/>
      <c r="AE21" s="93"/>
      <c r="AF21" s="93"/>
      <c r="AG21" s="93"/>
      <c r="AH21" s="93"/>
      <c r="AI21" s="93"/>
      <c r="AJ21" s="93"/>
      <c r="AK21" s="93"/>
      <c r="AL21" s="93"/>
      <c r="AM21" s="93"/>
      <c r="AN21" s="93"/>
      <c r="AO21" s="93"/>
      <c r="AP21" s="93"/>
      <c r="AQ21" s="93"/>
      <c r="AR21" s="93"/>
      <c r="AS21" s="85"/>
    </row>
    <row r="22" spans="1:45" x14ac:dyDescent="0.35">
      <c r="A22" s="93"/>
      <c r="B22" s="93"/>
      <c r="C22" s="93"/>
      <c r="D22" s="93"/>
      <c r="E22" s="93"/>
      <c r="F22" s="93"/>
      <c r="G22" s="93"/>
      <c r="H22" s="93"/>
      <c r="I22" s="93"/>
      <c r="J22" s="93"/>
      <c r="K22" s="93"/>
      <c r="L22" s="93"/>
      <c r="M22" s="93"/>
      <c r="N22" s="93"/>
      <c r="O22" s="93"/>
      <c r="P22" s="93"/>
      <c r="Q22" s="93"/>
      <c r="R22" s="93"/>
      <c r="S22" s="93"/>
      <c r="T22" s="93"/>
      <c r="U22" s="93"/>
      <c r="V22" s="93"/>
      <c r="W22" s="93"/>
      <c r="X22" s="93"/>
      <c r="Y22" s="93"/>
      <c r="Z22" s="93"/>
      <c r="AA22" s="93"/>
      <c r="AB22" s="93"/>
      <c r="AC22" s="93"/>
      <c r="AD22" s="93"/>
      <c r="AE22" s="93"/>
      <c r="AF22" s="93"/>
      <c r="AG22" s="93"/>
      <c r="AH22" s="93"/>
      <c r="AI22" s="93"/>
      <c r="AJ22" s="93"/>
      <c r="AK22" s="93"/>
      <c r="AL22" s="93"/>
      <c r="AM22" s="93"/>
      <c r="AN22" s="93"/>
      <c r="AO22" s="93"/>
      <c r="AP22" s="93"/>
      <c r="AQ22" s="93"/>
      <c r="AR22" s="93"/>
      <c r="AS22" s="85"/>
    </row>
    <row r="23" spans="1:45" x14ac:dyDescent="0.35">
      <c r="A23" s="93"/>
      <c r="B23" s="93"/>
      <c r="C23" s="93"/>
      <c r="D23" s="93"/>
      <c r="E23" s="93"/>
      <c r="F23" s="93"/>
      <c r="G23" s="93"/>
      <c r="H23" s="93"/>
      <c r="I23" s="93"/>
      <c r="J23" s="93"/>
      <c r="K23" s="93"/>
      <c r="L23" s="93"/>
      <c r="M23" s="93"/>
      <c r="N23" s="93"/>
      <c r="O23" s="93"/>
      <c r="P23" s="93"/>
      <c r="Q23" s="93"/>
      <c r="R23" s="93"/>
      <c r="S23" s="93"/>
      <c r="T23" s="93"/>
      <c r="U23" s="93"/>
      <c r="V23" s="93"/>
      <c r="W23" s="93"/>
      <c r="X23" s="93"/>
      <c r="Y23" s="93"/>
      <c r="Z23" s="93"/>
      <c r="AA23" s="93"/>
      <c r="AB23" s="93"/>
      <c r="AC23" s="93"/>
      <c r="AD23" s="93"/>
      <c r="AE23" s="93"/>
      <c r="AF23" s="93"/>
      <c r="AG23" s="93"/>
      <c r="AH23" s="93"/>
      <c r="AI23" s="93"/>
      <c r="AJ23" s="93"/>
      <c r="AK23" s="93"/>
      <c r="AL23" s="93"/>
      <c r="AM23" s="93"/>
      <c r="AN23" s="93"/>
      <c r="AO23" s="93"/>
      <c r="AP23" s="93"/>
      <c r="AQ23" s="93"/>
      <c r="AR23" s="93"/>
      <c r="AS23" s="85"/>
    </row>
    <row r="24" spans="1:45" x14ac:dyDescent="0.35">
      <c r="A24" s="93"/>
      <c r="B24" s="93"/>
      <c r="C24" s="93"/>
      <c r="D24" s="93"/>
      <c r="E24" s="93"/>
      <c r="F24" s="93"/>
      <c r="G24" s="93"/>
      <c r="H24" s="93"/>
      <c r="I24" s="93"/>
      <c r="J24" s="93"/>
      <c r="K24" s="93"/>
      <c r="L24" s="93"/>
      <c r="M24" s="93"/>
      <c r="N24" s="93"/>
      <c r="O24" s="93"/>
      <c r="P24" s="93"/>
      <c r="Q24" s="93"/>
      <c r="R24" s="93"/>
      <c r="S24" s="93"/>
      <c r="T24" s="93"/>
      <c r="U24" s="93"/>
      <c r="V24" s="93"/>
      <c r="W24" s="93"/>
      <c r="X24" s="93"/>
      <c r="Y24" s="93"/>
      <c r="Z24" s="93"/>
      <c r="AA24" s="93"/>
      <c r="AB24" s="93"/>
      <c r="AC24" s="93"/>
      <c r="AD24" s="93"/>
      <c r="AE24" s="93"/>
      <c r="AF24" s="93"/>
      <c r="AG24" s="93"/>
      <c r="AH24" s="93"/>
      <c r="AI24" s="93"/>
      <c r="AJ24" s="93"/>
      <c r="AK24" s="93"/>
      <c r="AL24" s="93"/>
      <c r="AM24" s="93"/>
      <c r="AN24" s="93"/>
      <c r="AO24" s="93"/>
      <c r="AP24" s="93"/>
      <c r="AQ24" s="93"/>
      <c r="AR24" s="93"/>
      <c r="AS24" s="85"/>
    </row>
    <row r="25" spans="1:45" x14ac:dyDescent="0.35">
      <c r="A25" s="93"/>
      <c r="B25" s="93"/>
      <c r="C25" s="93"/>
      <c r="D25" s="93"/>
      <c r="E25" s="93"/>
      <c r="F25" s="93"/>
      <c r="G25" s="93"/>
      <c r="H25" s="93"/>
      <c r="I25" s="93"/>
      <c r="J25" s="93"/>
      <c r="K25" s="93"/>
      <c r="L25" s="93"/>
      <c r="M25" s="93"/>
      <c r="N25" s="93"/>
      <c r="O25" s="93"/>
      <c r="P25" s="93"/>
      <c r="Q25" s="93"/>
      <c r="R25" s="93"/>
      <c r="S25" s="93"/>
      <c r="T25" s="93"/>
      <c r="U25" s="93"/>
      <c r="V25" s="93"/>
      <c r="W25" s="93"/>
      <c r="X25" s="93"/>
      <c r="Y25" s="93"/>
      <c r="Z25" s="93"/>
      <c r="AA25" s="93"/>
      <c r="AB25" s="93"/>
      <c r="AC25" s="93"/>
      <c r="AD25" s="93"/>
      <c r="AE25" s="93"/>
      <c r="AF25" s="93"/>
      <c r="AG25" s="93"/>
      <c r="AH25" s="93"/>
      <c r="AI25" s="93"/>
      <c r="AJ25" s="93"/>
      <c r="AK25" s="93"/>
      <c r="AL25" s="93"/>
      <c r="AM25" s="93"/>
      <c r="AN25" s="93"/>
      <c r="AO25" s="93"/>
      <c r="AP25" s="93"/>
      <c r="AQ25" s="93"/>
      <c r="AR25" s="93"/>
      <c r="AS25" s="85"/>
    </row>
    <row r="26" spans="1:45" x14ac:dyDescent="0.35">
      <c r="A26" s="93"/>
      <c r="B26" s="93"/>
      <c r="C26" s="93"/>
      <c r="D26" s="93"/>
      <c r="E26" s="93"/>
      <c r="F26" s="93"/>
      <c r="G26" s="93"/>
      <c r="H26" s="93"/>
      <c r="I26" s="93"/>
      <c r="J26" s="93"/>
      <c r="K26" s="93"/>
      <c r="L26" s="93"/>
      <c r="M26" s="93"/>
      <c r="N26" s="93"/>
      <c r="O26" s="93"/>
      <c r="P26" s="93"/>
      <c r="Q26" s="93"/>
      <c r="R26" s="93"/>
      <c r="S26" s="93"/>
      <c r="T26" s="93"/>
      <c r="U26" s="93"/>
      <c r="V26" s="93"/>
      <c r="W26" s="93"/>
      <c r="X26" s="93"/>
      <c r="Y26" s="93"/>
      <c r="Z26" s="93"/>
      <c r="AA26" s="93"/>
      <c r="AB26" s="93"/>
      <c r="AC26" s="93"/>
      <c r="AD26" s="93"/>
      <c r="AE26" s="93"/>
      <c r="AF26" s="93"/>
      <c r="AG26" s="93"/>
      <c r="AH26" s="93"/>
      <c r="AI26" s="93"/>
      <c r="AJ26" s="93"/>
      <c r="AK26" s="93"/>
      <c r="AL26" s="93"/>
      <c r="AM26" s="93"/>
      <c r="AN26" s="93"/>
      <c r="AO26" s="93"/>
      <c r="AP26" s="93"/>
      <c r="AQ26" s="93"/>
      <c r="AR26" s="93"/>
      <c r="AS26" s="85"/>
    </row>
    <row r="27" spans="1:45" x14ac:dyDescent="0.35">
      <c r="A27" s="93"/>
      <c r="B27" s="93"/>
      <c r="C27" s="93"/>
      <c r="D27" s="93"/>
      <c r="E27" s="93"/>
      <c r="F27" s="93"/>
      <c r="G27" s="93"/>
      <c r="H27" s="93"/>
      <c r="I27" s="93"/>
      <c r="J27" s="93"/>
      <c r="K27" s="93"/>
      <c r="L27" s="93"/>
      <c r="M27" s="93"/>
      <c r="N27" s="93"/>
      <c r="O27" s="93"/>
      <c r="P27" s="93"/>
      <c r="Q27" s="93"/>
      <c r="R27" s="93"/>
      <c r="S27" s="93"/>
      <c r="T27" s="93"/>
      <c r="U27" s="93"/>
      <c r="V27" s="93"/>
      <c r="W27" s="93"/>
      <c r="X27" s="93"/>
      <c r="Y27" s="93"/>
      <c r="Z27" s="93"/>
      <c r="AA27" s="93"/>
      <c r="AB27" s="93"/>
      <c r="AC27" s="93"/>
      <c r="AD27" s="93"/>
      <c r="AE27" s="93"/>
      <c r="AF27" s="93"/>
      <c r="AG27" s="93"/>
      <c r="AH27" s="93"/>
      <c r="AI27" s="93"/>
      <c r="AJ27" s="93"/>
      <c r="AK27" s="93"/>
      <c r="AL27" s="93"/>
      <c r="AM27" s="93"/>
      <c r="AN27" s="93"/>
      <c r="AO27" s="93"/>
      <c r="AP27" s="93"/>
      <c r="AQ27" s="93"/>
      <c r="AR27" s="93"/>
      <c r="AS27" s="85"/>
    </row>
    <row r="28" spans="1:45" x14ac:dyDescent="0.35">
      <c r="A28" s="93"/>
      <c r="B28" s="93"/>
      <c r="C28" s="93"/>
      <c r="D28" s="93"/>
      <c r="E28" s="93"/>
      <c r="F28" s="93"/>
      <c r="G28" s="93"/>
      <c r="H28" s="93"/>
      <c r="I28" s="93"/>
      <c r="J28" s="93"/>
      <c r="K28" s="93"/>
      <c r="L28" s="93"/>
      <c r="M28" s="93"/>
      <c r="N28" s="93"/>
      <c r="O28" s="93"/>
      <c r="P28" s="93"/>
      <c r="Q28" s="93"/>
      <c r="R28" s="93"/>
      <c r="S28" s="93"/>
      <c r="T28" s="93"/>
      <c r="U28" s="93"/>
      <c r="V28" s="93"/>
      <c r="W28" s="93"/>
      <c r="X28" s="93"/>
      <c r="Y28" s="93"/>
      <c r="Z28" s="93"/>
      <c r="AA28" s="93"/>
      <c r="AB28" s="93"/>
      <c r="AC28" s="93"/>
      <c r="AD28" s="93"/>
      <c r="AE28" s="93"/>
      <c r="AF28" s="93"/>
      <c r="AG28" s="93"/>
      <c r="AH28" s="93"/>
      <c r="AI28" s="93"/>
      <c r="AJ28" s="93"/>
      <c r="AK28" s="93"/>
      <c r="AL28" s="93"/>
      <c r="AM28" s="93"/>
      <c r="AN28" s="93"/>
      <c r="AO28" s="93"/>
      <c r="AP28" s="93"/>
      <c r="AQ28" s="93"/>
      <c r="AR28" s="93"/>
      <c r="AS28" s="85"/>
    </row>
    <row r="29" spans="1:45" x14ac:dyDescent="0.35">
      <c r="A29" s="93"/>
      <c r="B29" s="93"/>
      <c r="C29" s="93"/>
      <c r="D29" s="93"/>
      <c r="E29" s="93"/>
      <c r="F29" s="93"/>
      <c r="G29" s="93"/>
      <c r="H29" s="93"/>
      <c r="I29" s="93"/>
      <c r="J29" s="93"/>
      <c r="K29" s="93"/>
      <c r="L29" s="93"/>
      <c r="M29" s="93"/>
      <c r="N29" s="93"/>
      <c r="O29" s="93"/>
      <c r="P29" s="93"/>
      <c r="Q29" s="93"/>
      <c r="R29" s="93"/>
      <c r="S29" s="93"/>
      <c r="T29" s="93"/>
      <c r="U29" s="93"/>
      <c r="V29" s="93"/>
      <c r="W29" s="93"/>
      <c r="X29" s="93"/>
      <c r="Y29" s="93"/>
      <c r="Z29" s="93"/>
      <c r="AA29" s="93"/>
      <c r="AB29" s="93"/>
      <c r="AC29" s="93"/>
      <c r="AD29" s="93"/>
      <c r="AE29" s="93"/>
      <c r="AF29" s="93"/>
      <c r="AG29" s="93"/>
      <c r="AH29" s="93"/>
      <c r="AI29" s="93"/>
      <c r="AJ29" s="93"/>
      <c r="AK29" s="93"/>
      <c r="AL29" s="93"/>
      <c r="AM29" s="93"/>
      <c r="AN29" s="93"/>
      <c r="AO29" s="93"/>
      <c r="AP29" s="93"/>
      <c r="AQ29" s="93"/>
      <c r="AR29" s="93"/>
      <c r="AS29" s="85"/>
    </row>
    <row r="30" spans="1:45" x14ac:dyDescent="0.35">
      <c r="A30" s="93"/>
      <c r="B30" s="93"/>
      <c r="C30" s="93"/>
      <c r="D30" s="93"/>
      <c r="E30" s="93"/>
      <c r="F30" s="93"/>
      <c r="G30" s="93"/>
      <c r="H30" s="93"/>
      <c r="I30" s="93"/>
      <c r="J30" s="93"/>
      <c r="K30" s="93"/>
      <c r="L30" s="93"/>
      <c r="M30" s="93"/>
      <c r="N30" s="93"/>
      <c r="O30" s="93"/>
      <c r="P30" s="93"/>
      <c r="Q30" s="93"/>
      <c r="R30" s="93"/>
      <c r="S30" s="93"/>
      <c r="T30" s="93"/>
      <c r="U30" s="93"/>
      <c r="V30" s="93"/>
      <c r="W30" s="93"/>
      <c r="X30" s="93"/>
      <c r="Y30" s="93"/>
      <c r="Z30" s="93"/>
      <c r="AA30" s="93"/>
      <c r="AB30" s="93"/>
      <c r="AC30" s="93"/>
      <c r="AD30" s="93"/>
      <c r="AE30" s="93"/>
      <c r="AF30" s="93"/>
      <c r="AG30" s="93"/>
      <c r="AH30" s="93"/>
      <c r="AI30" s="93"/>
      <c r="AJ30" s="93"/>
      <c r="AK30" s="93"/>
      <c r="AL30" s="93"/>
      <c r="AM30" s="93"/>
      <c r="AN30" s="93"/>
      <c r="AO30" s="93"/>
      <c r="AP30" s="93"/>
      <c r="AQ30" s="93"/>
      <c r="AR30" s="93"/>
      <c r="AS30" s="85"/>
    </row>
    <row r="31" spans="1:45" x14ac:dyDescent="0.35">
      <c r="A31" s="93"/>
      <c r="B31" s="93"/>
      <c r="C31" s="93"/>
      <c r="D31" s="93"/>
      <c r="E31" s="93"/>
      <c r="F31" s="93"/>
      <c r="G31" s="93"/>
      <c r="H31" s="93"/>
      <c r="I31" s="93"/>
      <c r="J31" s="93"/>
      <c r="K31" s="93"/>
      <c r="L31" s="93"/>
      <c r="M31" s="93"/>
      <c r="N31" s="93"/>
      <c r="O31" s="93"/>
      <c r="P31" s="93"/>
      <c r="Q31" s="93"/>
      <c r="R31" s="93"/>
      <c r="S31" s="93"/>
      <c r="T31" s="93"/>
      <c r="U31" s="93"/>
      <c r="V31" s="93"/>
      <c r="W31" s="93"/>
      <c r="X31" s="93"/>
      <c r="Y31" s="93"/>
      <c r="Z31" s="93"/>
      <c r="AA31" s="93"/>
      <c r="AB31" s="93"/>
      <c r="AC31" s="93"/>
      <c r="AD31" s="93"/>
      <c r="AE31" s="93"/>
      <c r="AF31" s="93"/>
      <c r="AG31" s="93"/>
      <c r="AH31" s="93"/>
      <c r="AI31" s="93"/>
      <c r="AJ31" s="93"/>
      <c r="AK31" s="93"/>
      <c r="AL31" s="93"/>
      <c r="AM31" s="93"/>
      <c r="AN31" s="93"/>
      <c r="AO31" s="93"/>
      <c r="AP31" s="93"/>
      <c r="AQ31" s="93"/>
      <c r="AR31" s="93"/>
      <c r="AS31" s="85"/>
    </row>
    <row r="32" spans="1:45" x14ac:dyDescent="0.35">
      <c r="A32" s="93"/>
      <c r="B32" s="93"/>
      <c r="C32" s="93"/>
      <c r="D32" s="93"/>
      <c r="E32" s="93"/>
      <c r="F32" s="93"/>
      <c r="G32" s="93"/>
      <c r="H32" s="93"/>
      <c r="I32" s="93"/>
      <c r="J32" s="93"/>
      <c r="K32" s="93"/>
      <c r="L32" s="93"/>
      <c r="M32" s="93"/>
      <c r="N32" s="93"/>
      <c r="O32" s="93"/>
      <c r="P32" s="93"/>
      <c r="Q32" s="93"/>
      <c r="R32" s="93"/>
      <c r="S32" s="93"/>
      <c r="T32" s="93"/>
      <c r="U32" s="93"/>
      <c r="V32" s="93"/>
      <c r="W32" s="93"/>
      <c r="X32" s="93"/>
      <c r="Y32" s="93"/>
      <c r="Z32" s="93"/>
      <c r="AA32" s="93"/>
      <c r="AB32" s="93"/>
      <c r="AC32" s="93"/>
      <c r="AD32" s="93"/>
      <c r="AE32" s="93"/>
      <c r="AF32" s="93"/>
      <c r="AG32" s="93"/>
      <c r="AH32" s="93"/>
      <c r="AI32" s="93"/>
      <c r="AJ32" s="93"/>
      <c r="AK32" s="93"/>
      <c r="AL32" s="93"/>
      <c r="AM32" s="93"/>
      <c r="AN32" s="93"/>
      <c r="AO32" s="93"/>
      <c r="AP32" s="93"/>
      <c r="AQ32" s="93"/>
      <c r="AR32" s="93"/>
      <c r="AS32" s="85"/>
    </row>
    <row r="33" spans="1:45" x14ac:dyDescent="0.35">
      <c r="A33" s="93"/>
      <c r="B33" s="93"/>
      <c r="C33" s="93"/>
      <c r="D33" s="93"/>
      <c r="E33" s="93"/>
      <c r="F33" s="93"/>
      <c r="G33" s="93"/>
      <c r="H33" s="93"/>
      <c r="I33" s="93"/>
      <c r="J33" s="93"/>
      <c r="K33" s="93"/>
      <c r="L33" s="93"/>
      <c r="M33" s="93"/>
      <c r="N33" s="93"/>
      <c r="O33" s="93"/>
      <c r="P33" s="93"/>
      <c r="Q33" s="93"/>
      <c r="R33" s="93"/>
      <c r="S33" s="93"/>
      <c r="T33" s="93"/>
      <c r="U33" s="93"/>
      <c r="V33" s="93"/>
      <c r="W33" s="93"/>
      <c r="X33" s="93"/>
      <c r="Y33" s="93"/>
      <c r="Z33" s="93"/>
      <c r="AA33" s="93"/>
      <c r="AB33" s="93"/>
      <c r="AC33" s="93"/>
      <c r="AD33" s="93"/>
      <c r="AE33" s="93"/>
      <c r="AF33" s="93"/>
      <c r="AG33" s="93"/>
      <c r="AH33" s="93"/>
      <c r="AI33" s="93"/>
      <c r="AJ33" s="93"/>
      <c r="AK33" s="93"/>
      <c r="AL33" s="93"/>
      <c r="AM33" s="93"/>
      <c r="AN33" s="93"/>
      <c r="AO33" s="93"/>
      <c r="AP33" s="93"/>
      <c r="AQ33" s="93"/>
      <c r="AR33" s="93"/>
      <c r="AS33" s="85"/>
    </row>
    <row r="34" spans="1:45" x14ac:dyDescent="0.35">
      <c r="A34" s="93"/>
      <c r="B34" s="93"/>
      <c r="C34" s="93"/>
      <c r="D34" s="93"/>
      <c r="E34" s="93"/>
      <c r="F34" s="93"/>
      <c r="G34" s="93"/>
      <c r="H34" s="93"/>
      <c r="I34" s="93"/>
      <c r="J34" s="93"/>
      <c r="K34" s="93"/>
      <c r="L34" s="93"/>
      <c r="M34" s="93"/>
      <c r="N34" s="93"/>
      <c r="O34" s="93"/>
      <c r="P34" s="93"/>
      <c r="Q34" s="93"/>
      <c r="R34" s="93"/>
      <c r="S34" s="93"/>
      <c r="T34" s="93"/>
      <c r="U34" s="93"/>
      <c r="V34" s="93"/>
      <c r="W34" s="93"/>
      <c r="X34" s="93"/>
      <c r="Y34" s="93"/>
      <c r="Z34" s="93"/>
      <c r="AA34" s="93"/>
      <c r="AB34" s="93"/>
      <c r="AC34" s="93"/>
      <c r="AD34" s="93"/>
      <c r="AE34" s="93"/>
      <c r="AF34" s="93"/>
      <c r="AG34" s="93"/>
      <c r="AH34" s="93"/>
      <c r="AI34" s="93"/>
      <c r="AJ34" s="93"/>
      <c r="AK34" s="93"/>
      <c r="AL34" s="93"/>
      <c r="AM34" s="93"/>
      <c r="AN34" s="93"/>
      <c r="AO34" s="93"/>
      <c r="AP34" s="93"/>
      <c r="AQ34" s="93"/>
      <c r="AR34" s="93"/>
      <c r="AS34" s="85"/>
    </row>
    <row r="35" spans="1:45" x14ac:dyDescent="0.35">
      <c r="A35" s="93"/>
      <c r="B35" s="93"/>
      <c r="C35" s="93"/>
      <c r="D35" s="93"/>
      <c r="E35" s="93"/>
      <c r="F35" s="93"/>
      <c r="G35" s="93"/>
      <c r="H35" s="93"/>
      <c r="I35" s="93"/>
      <c r="J35" s="93"/>
      <c r="K35" s="93"/>
      <c r="L35" s="93"/>
      <c r="M35" s="93"/>
      <c r="N35" s="93"/>
      <c r="O35" s="93"/>
      <c r="P35" s="93"/>
      <c r="Q35" s="93"/>
      <c r="R35" s="93"/>
      <c r="S35" s="93"/>
      <c r="T35" s="93"/>
      <c r="U35" s="93"/>
      <c r="V35" s="93"/>
      <c r="W35" s="93"/>
      <c r="X35" s="93"/>
      <c r="Y35" s="93"/>
      <c r="Z35" s="93"/>
      <c r="AA35" s="93"/>
      <c r="AB35" s="93"/>
      <c r="AC35" s="93"/>
      <c r="AD35" s="93"/>
      <c r="AE35" s="93"/>
      <c r="AF35" s="93"/>
      <c r="AG35" s="93"/>
      <c r="AH35" s="93"/>
      <c r="AI35" s="93"/>
      <c r="AJ35" s="93"/>
      <c r="AK35" s="93"/>
      <c r="AL35" s="93"/>
      <c r="AM35" s="93"/>
      <c r="AN35" s="93"/>
      <c r="AO35" s="93"/>
      <c r="AP35" s="93"/>
      <c r="AQ35" s="93"/>
      <c r="AR35" s="93"/>
      <c r="AS35" s="85"/>
    </row>
    <row r="36" spans="1:45" x14ac:dyDescent="0.35">
      <c r="A36" s="93"/>
      <c r="B36" s="93"/>
      <c r="C36" s="93"/>
      <c r="D36" s="93"/>
      <c r="E36" s="93"/>
      <c r="F36" s="93"/>
      <c r="G36" s="93"/>
      <c r="H36" s="93"/>
      <c r="I36" s="93"/>
      <c r="J36" s="93"/>
      <c r="K36" s="93"/>
      <c r="L36" s="93"/>
      <c r="M36" s="93"/>
      <c r="N36" s="93"/>
      <c r="O36" s="93"/>
      <c r="P36" s="93"/>
      <c r="Q36" s="93"/>
      <c r="R36" s="93"/>
      <c r="S36" s="93"/>
      <c r="T36" s="93"/>
      <c r="U36" s="93"/>
      <c r="V36" s="93"/>
      <c r="W36" s="93"/>
      <c r="X36" s="93"/>
      <c r="Y36" s="93"/>
      <c r="Z36" s="93"/>
      <c r="AA36" s="93"/>
      <c r="AB36" s="93"/>
      <c r="AC36" s="93"/>
      <c r="AD36" s="93"/>
      <c r="AE36" s="93"/>
      <c r="AF36" s="93"/>
      <c r="AG36" s="93"/>
      <c r="AH36" s="93"/>
      <c r="AI36" s="93"/>
      <c r="AJ36" s="93"/>
      <c r="AK36" s="93"/>
      <c r="AL36" s="93"/>
      <c r="AM36" s="93"/>
      <c r="AN36" s="93"/>
      <c r="AO36" s="93"/>
      <c r="AP36" s="93"/>
      <c r="AQ36" s="93"/>
      <c r="AR36" s="93"/>
      <c r="AS36" s="85"/>
    </row>
    <row r="37" spans="1:45" x14ac:dyDescent="0.35">
      <c r="A37" s="93"/>
      <c r="B37" s="93"/>
      <c r="C37" s="93"/>
      <c r="D37" s="93"/>
      <c r="E37" s="93"/>
      <c r="F37" s="93"/>
      <c r="G37" s="93"/>
      <c r="H37" s="93"/>
      <c r="I37" s="93"/>
      <c r="J37" s="93"/>
      <c r="K37" s="93"/>
      <c r="L37" s="93"/>
      <c r="M37" s="93"/>
      <c r="N37" s="93"/>
      <c r="O37" s="93"/>
      <c r="P37" s="93"/>
      <c r="Q37" s="93"/>
      <c r="R37" s="93"/>
      <c r="S37" s="93"/>
      <c r="T37" s="93"/>
      <c r="U37" s="93"/>
      <c r="V37" s="93"/>
      <c r="W37" s="93"/>
      <c r="X37" s="93"/>
      <c r="Y37" s="93"/>
      <c r="Z37" s="93"/>
      <c r="AA37" s="93"/>
      <c r="AB37" s="93"/>
      <c r="AC37" s="93"/>
      <c r="AD37" s="93"/>
      <c r="AE37" s="93"/>
      <c r="AF37" s="93"/>
      <c r="AG37" s="93"/>
      <c r="AH37" s="93"/>
      <c r="AI37" s="93"/>
      <c r="AJ37" s="93"/>
      <c r="AK37" s="93"/>
      <c r="AL37" s="93"/>
      <c r="AM37" s="93"/>
      <c r="AN37" s="93"/>
      <c r="AO37" s="93"/>
      <c r="AP37" s="93"/>
      <c r="AQ37" s="93"/>
      <c r="AR37" s="93"/>
      <c r="AS37" s="85"/>
    </row>
    <row r="38" spans="1:45" x14ac:dyDescent="0.35">
      <c r="A38" s="93"/>
      <c r="B38" s="93"/>
      <c r="C38" s="93"/>
      <c r="D38" s="93"/>
      <c r="E38" s="93"/>
      <c r="F38" s="93"/>
      <c r="G38" s="93"/>
      <c r="H38" s="93"/>
      <c r="I38" s="93"/>
      <c r="J38" s="93"/>
      <c r="K38" s="93"/>
      <c r="L38" s="93"/>
      <c r="M38" s="93"/>
      <c r="N38" s="93"/>
      <c r="O38" s="93"/>
      <c r="P38" s="93"/>
      <c r="Q38" s="93"/>
      <c r="R38" s="93"/>
      <c r="S38" s="93"/>
      <c r="T38" s="93"/>
      <c r="U38" s="93"/>
      <c r="V38" s="93"/>
      <c r="W38" s="93"/>
      <c r="X38" s="93"/>
      <c r="Y38" s="93"/>
      <c r="Z38" s="93"/>
      <c r="AA38" s="93"/>
      <c r="AB38" s="93"/>
      <c r="AC38" s="93"/>
      <c r="AD38" s="93"/>
      <c r="AE38" s="93"/>
      <c r="AF38" s="93"/>
      <c r="AG38" s="93"/>
      <c r="AH38" s="93"/>
      <c r="AI38" s="93"/>
      <c r="AJ38" s="93"/>
      <c r="AK38" s="93"/>
      <c r="AL38" s="93"/>
      <c r="AM38" s="93"/>
      <c r="AN38" s="93"/>
      <c r="AO38" s="93"/>
      <c r="AP38" s="93"/>
      <c r="AQ38" s="93"/>
      <c r="AR38" s="93"/>
      <c r="AS38" s="85"/>
    </row>
    <row r="39" spans="1:45" x14ac:dyDescent="0.35">
      <c r="A39" s="93"/>
      <c r="B39" s="93"/>
      <c r="C39" s="93"/>
      <c r="D39" s="93"/>
      <c r="E39" s="93"/>
      <c r="F39" s="93"/>
      <c r="G39" s="93"/>
      <c r="H39" s="93"/>
      <c r="I39" s="93"/>
      <c r="J39" s="93"/>
      <c r="K39" s="93"/>
      <c r="L39" s="93"/>
      <c r="M39" s="93"/>
      <c r="N39" s="93"/>
      <c r="O39" s="93"/>
      <c r="P39" s="93"/>
      <c r="Q39" s="93"/>
      <c r="R39" s="93"/>
      <c r="S39" s="93"/>
      <c r="T39" s="93"/>
      <c r="U39" s="93"/>
      <c r="V39" s="93"/>
      <c r="W39" s="93"/>
      <c r="X39" s="93"/>
      <c r="Y39" s="93"/>
      <c r="Z39" s="93"/>
      <c r="AA39" s="93"/>
      <c r="AB39" s="93"/>
      <c r="AC39" s="93"/>
      <c r="AD39" s="93"/>
      <c r="AE39" s="93"/>
      <c r="AF39" s="93"/>
      <c r="AG39" s="93"/>
      <c r="AH39" s="93"/>
      <c r="AI39" s="93"/>
      <c r="AJ39" s="93"/>
      <c r="AK39" s="93"/>
      <c r="AL39" s="93"/>
      <c r="AM39" s="93"/>
      <c r="AN39" s="93"/>
      <c r="AO39" s="93"/>
      <c r="AP39" s="93"/>
      <c r="AQ39" s="93"/>
      <c r="AR39" s="93"/>
      <c r="AS39" s="85"/>
    </row>
    <row r="40" spans="1:45" x14ac:dyDescent="0.35">
      <c r="A40" s="93"/>
      <c r="B40" s="93"/>
      <c r="C40" s="93"/>
      <c r="D40" s="93"/>
      <c r="E40" s="93"/>
      <c r="F40" s="93"/>
      <c r="G40" s="93"/>
      <c r="H40" s="93"/>
      <c r="I40" s="93"/>
      <c r="J40" s="93"/>
      <c r="K40" s="93"/>
      <c r="L40" s="93"/>
      <c r="M40" s="93"/>
      <c r="N40" s="93"/>
      <c r="O40" s="93"/>
      <c r="P40" s="93"/>
      <c r="Q40" s="93"/>
      <c r="R40" s="93"/>
      <c r="S40" s="93"/>
      <c r="T40" s="93"/>
      <c r="U40" s="93"/>
      <c r="V40" s="93"/>
      <c r="W40" s="93"/>
      <c r="X40" s="93"/>
      <c r="Y40" s="93"/>
      <c r="Z40" s="93"/>
      <c r="AA40" s="93"/>
      <c r="AB40" s="93"/>
      <c r="AC40" s="93"/>
      <c r="AD40" s="93"/>
      <c r="AE40" s="93"/>
      <c r="AF40" s="93"/>
      <c r="AG40" s="93"/>
      <c r="AH40" s="93"/>
      <c r="AI40" s="93"/>
      <c r="AJ40" s="93"/>
      <c r="AK40" s="93"/>
      <c r="AL40" s="93"/>
      <c r="AM40" s="93"/>
      <c r="AN40" s="93"/>
      <c r="AO40" s="93"/>
      <c r="AP40" s="93"/>
      <c r="AQ40" s="93"/>
      <c r="AR40" s="93"/>
      <c r="AS40" s="85"/>
    </row>
    <row r="41" spans="1:45" x14ac:dyDescent="0.35">
      <c r="A41" s="93"/>
      <c r="B41" s="93"/>
      <c r="C41" s="93"/>
      <c r="D41" s="93"/>
      <c r="E41" s="93"/>
      <c r="F41" s="93"/>
      <c r="G41" s="93"/>
      <c r="H41" s="93"/>
      <c r="I41" s="93"/>
      <c r="J41" s="93"/>
      <c r="K41" s="93"/>
      <c r="L41" s="93"/>
      <c r="M41" s="93"/>
      <c r="N41" s="93"/>
      <c r="O41" s="93"/>
      <c r="P41" s="93"/>
      <c r="Q41" s="93"/>
      <c r="R41" s="93"/>
      <c r="S41" s="93"/>
      <c r="T41" s="93"/>
      <c r="U41" s="93"/>
      <c r="V41" s="93"/>
      <c r="W41" s="93"/>
      <c r="X41" s="93"/>
      <c r="Y41" s="93"/>
      <c r="Z41" s="93"/>
      <c r="AA41" s="93"/>
      <c r="AB41" s="93"/>
      <c r="AC41" s="93"/>
      <c r="AD41" s="93"/>
      <c r="AE41" s="93"/>
      <c r="AF41" s="93"/>
      <c r="AG41" s="93"/>
      <c r="AH41" s="93"/>
      <c r="AI41" s="93"/>
      <c r="AJ41" s="93"/>
      <c r="AK41" s="93"/>
      <c r="AL41" s="93"/>
      <c r="AM41" s="93"/>
      <c r="AN41" s="93"/>
      <c r="AO41" s="93"/>
      <c r="AP41" s="93"/>
      <c r="AQ41" s="93"/>
      <c r="AR41" s="93"/>
      <c r="AS41" s="85"/>
    </row>
    <row r="42" spans="1:45" x14ac:dyDescent="0.35">
      <c r="A42" s="93"/>
      <c r="B42" s="93"/>
      <c r="C42" s="93"/>
      <c r="D42" s="93"/>
      <c r="E42" s="93"/>
      <c r="F42" s="93"/>
      <c r="G42" s="93"/>
      <c r="H42" s="93"/>
      <c r="I42" s="93"/>
      <c r="J42" s="93"/>
      <c r="K42" s="93"/>
      <c r="L42" s="93"/>
      <c r="M42" s="93"/>
      <c r="N42" s="93"/>
      <c r="O42" s="93"/>
      <c r="P42" s="93"/>
      <c r="Q42" s="93"/>
      <c r="R42" s="93"/>
      <c r="S42" s="93"/>
      <c r="T42" s="93"/>
      <c r="U42" s="93"/>
      <c r="V42" s="93"/>
      <c r="W42" s="93"/>
      <c r="X42" s="93"/>
      <c r="Y42" s="93"/>
      <c r="Z42" s="93"/>
      <c r="AA42" s="93"/>
      <c r="AB42" s="93"/>
      <c r="AC42" s="93"/>
      <c r="AD42" s="93"/>
      <c r="AE42" s="93"/>
      <c r="AF42" s="93"/>
      <c r="AG42" s="93"/>
      <c r="AH42" s="93"/>
      <c r="AI42" s="93"/>
      <c r="AJ42" s="93"/>
      <c r="AK42" s="93"/>
      <c r="AL42" s="93"/>
      <c r="AM42" s="93"/>
      <c r="AN42" s="93"/>
      <c r="AO42" s="93"/>
      <c r="AP42" s="93"/>
      <c r="AQ42" s="93"/>
      <c r="AR42" s="93"/>
      <c r="AS42" s="85"/>
    </row>
    <row r="43" spans="1:45" x14ac:dyDescent="0.35">
      <c r="A43" s="93"/>
      <c r="B43" s="93"/>
      <c r="C43" s="93"/>
      <c r="D43" s="93"/>
      <c r="E43" s="93"/>
      <c r="F43" s="93"/>
      <c r="G43" s="93"/>
      <c r="H43" s="93"/>
      <c r="I43" s="93"/>
      <c r="J43" s="93"/>
      <c r="K43" s="93"/>
      <c r="L43" s="93"/>
      <c r="M43" s="93"/>
      <c r="N43" s="93"/>
      <c r="O43" s="93"/>
      <c r="P43" s="93"/>
      <c r="Q43" s="93"/>
      <c r="R43" s="93"/>
      <c r="S43" s="93"/>
      <c r="T43" s="93"/>
      <c r="U43" s="93"/>
      <c r="V43" s="93"/>
      <c r="W43" s="93"/>
      <c r="X43" s="93"/>
      <c r="Y43" s="93"/>
      <c r="Z43" s="93"/>
      <c r="AA43" s="93"/>
      <c r="AB43" s="93"/>
      <c r="AC43" s="93"/>
      <c r="AD43" s="93"/>
      <c r="AE43" s="93"/>
      <c r="AF43" s="93"/>
      <c r="AG43" s="93"/>
      <c r="AH43" s="93"/>
      <c r="AI43" s="93"/>
      <c r="AJ43" s="93"/>
      <c r="AK43" s="93"/>
      <c r="AL43" s="93"/>
      <c r="AM43" s="93"/>
      <c r="AN43" s="93"/>
      <c r="AO43" s="93"/>
      <c r="AP43" s="93"/>
      <c r="AQ43" s="93"/>
      <c r="AR43" s="93"/>
      <c r="AS43" s="85"/>
    </row>
    <row r="44" spans="1:45" x14ac:dyDescent="0.35">
      <c r="A44" s="93"/>
      <c r="B44" s="93"/>
      <c r="C44" s="93"/>
      <c r="D44" s="93"/>
      <c r="E44" s="93"/>
      <c r="F44" s="93"/>
      <c r="G44" s="93"/>
      <c r="H44" s="93"/>
      <c r="I44" s="93"/>
      <c r="J44" s="93"/>
      <c r="K44" s="93"/>
      <c r="L44" s="93"/>
      <c r="M44" s="93"/>
      <c r="N44" s="93"/>
      <c r="O44" s="93"/>
      <c r="P44" s="93"/>
      <c r="Q44" s="93"/>
      <c r="R44" s="93"/>
      <c r="S44" s="93"/>
      <c r="T44" s="93"/>
      <c r="U44" s="93"/>
      <c r="V44" s="93"/>
      <c r="W44" s="93"/>
      <c r="X44" s="93"/>
      <c r="Y44" s="93"/>
      <c r="Z44" s="93"/>
      <c r="AA44" s="93"/>
      <c r="AB44" s="93"/>
      <c r="AC44" s="93"/>
      <c r="AD44" s="93"/>
      <c r="AE44" s="93"/>
      <c r="AF44" s="93"/>
      <c r="AG44" s="93"/>
      <c r="AH44" s="93"/>
      <c r="AI44" s="93"/>
      <c r="AJ44" s="93"/>
      <c r="AK44" s="93"/>
      <c r="AL44" s="93"/>
      <c r="AM44" s="93"/>
      <c r="AN44" s="93"/>
      <c r="AO44" s="93"/>
      <c r="AP44" s="93"/>
      <c r="AQ44" s="93"/>
      <c r="AR44" s="93"/>
      <c r="AS44" s="85"/>
    </row>
    <row r="45" spans="1:45" x14ac:dyDescent="0.35">
      <c r="A45" s="93"/>
      <c r="B45" s="93"/>
      <c r="C45" s="93"/>
      <c r="D45" s="93"/>
      <c r="E45" s="93"/>
      <c r="F45" s="93"/>
      <c r="G45" s="93"/>
      <c r="H45" s="93"/>
      <c r="I45" s="93"/>
      <c r="J45" s="93"/>
      <c r="K45" s="93"/>
      <c r="L45" s="93"/>
      <c r="M45" s="93"/>
      <c r="N45" s="93"/>
      <c r="O45" s="93"/>
      <c r="P45" s="93"/>
      <c r="Q45" s="93"/>
      <c r="R45" s="93"/>
      <c r="S45" s="93"/>
      <c r="T45" s="93"/>
      <c r="U45" s="93"/>
      <c r="V45" s="93"/>
      <c r="W45" s="93"/>
      <c r="X45" s="93"/>
      <c r="Y45" s="93"/>
      <c r="Z45" s="93"/>
      <c r="AA45" s="93"/>
      <c r="AB45" s="93"/>
      <c r="AC45" s="93"/>
      <c r="AD45" s="93"/>
      <c r="AE45" s="93"/>
      <c r="AF45" s="93"/>
      <c r="AG45" s="93"/>
      <c r="AH45" s="93"/>
      <c r="AI45" s="93"/>
      <c r="AJ45" s="93"/>
      <c r="AK45" s="93"/>
      <c r="AL45" s="93"/>
      <c r="AM45" s="93"/>
      <c r="AN45" s="93"/>
      <c r="AO45" s="93"/>
      <c r="AP45" s="93"/>
      <c r="AQ45" s="93"/>
      <c r="AR45" s="93"/>
      <c r="AS45" s="85"/>
    </row>
    <row r="46" spans="1:45" x14ac:dyDescent="0.35">
      <c r="A46" s="93"/>
      <c r="B46" s="93"/>
      <c r="C46" s="93"/>
      <c r="D46" s="93"/>
      <c r="E46" s="93"/>
      <c r="F46" s="93"/>
      <c r="G46" s="93"/>
      <c r="H46" s="93"/>
      <c r="I46" s="93"/>
      <c r="J46" s="93"/>
      <c r="K46" s="93"/>
      <c r="L46" s="93"/>
      <c r="M46" s="93"/>
      <c r="N46" s="93"/>
      <c r="O46" s="93"/>
      <c r="P46" s="93"/>
      <c r="Q46" s="93"/>
      <c r="R46" s="93"/>
      <c r="S46" s="93"/>
      <c r="T46" s="93"/>
      <c r="U46" s="93"/>
      <c r="V46" s="93"/>
      <c r="W46" s="93"/>
      <c r="X46" s="93"/>
      <c r="Y46" s="93"/>
      <c r="Z46" s="93"/>
      <c r="AA46" s="93"/>
      <c r="AB46" s="93"/>
      <c r="AC46" s="93"/>
      <c r="AD46" s="93"/>
      <c r="AE46" s="93"/>
      <c r="AF46" s="93"/>
      <c r="AG46" s="93"/>
      <c r="AH46" s="93"/>
      <c r="AI46" s="93"/>
      <c r="AJ46" s="93"/>
      <c r="AK46" s="93"/>
      <c r="AL46" s="93"/>
      <c r="AM46" s="93"/>
      <c r="AN46" s="93"/>
      <c r="AO46" s="93"/>
      <c r="AP46" s="93"/>
      <c r="AQ46" s="93"/>
      <c r="AR46" s="93"/>
      <c r="AS46" s="85"/>
    </row>
    <row r="47" spans="1:45" x14ac:dyDescent="0.35">
      <c r="A47" s="93"/>
      <c r="B47" s="93"/>
      <c r="C47" s="93"/>
      <c r="D47" s="93"/>
      <c r="E47" s="93"/>
      <c r="F47" s="93"/>
      <c r="G47" s="93"/>
      <c r="H47" s="93"/>
      <c r="I47" s="93"/>
      <c r="J47" s="93"/>
      <c r="K47" s="93"/>
      <c r="L47" s="93"/>
      <c r="M47" s="93"/>
      <c r="N47" s="93"/>
      <c r="O47" s="93"/>
      <c r="P47" s="93"/>
      <c r="Q47" s="93"/>
      <c r="R47" s="93"/>
      <c r="S47" s="93"/>
      <c r="T47" s="93"/>
      <c r="U47" s="93"/>
      <c r="V47" s="93"/>
      <c r="W47" s="93"/>
      <c r="X47" s="93"/>
      <c r="Y47" s="93"/>
      <c r="Z47" s="93"/>
      <c r="AA47" s="93"/>
      <c r="AB47" s="93"/>
      <c r="AC47" s="93"/>
      <c r="AD47" s="93"/>
      <c r="AE47" s="93"/>
      <c r="AF47" s="93"/>
      <c r="AG47" s="93"/>
      <c r="AH47" s="93"/>
      <c r="AI47" s="93"/>
      <c r="AJ47" s="93"/>
      <c r="AK47" s="93"/>
      <c r="AL47" s="93"/>
      <c r="AM47" s="93"/>
      <c r="AN47" s="93"/>
      <c r="AO47" s="93"/>
      <c r="AP47" s="93"/>
      <c r="AQ47" s="93"/>
      <c r="AR47" s="93"/>
      <c r="AS47" s="85"/>
    </row>
    <row r="48" spans="1:45" x14ac:dyDescent="0.35">
      <c r="A48" s="93"/>
      <c r="B48" s="93"/>
      <c r="C48" s="93"/>
      <c r="D48" s="93"/>
      <c r="E48" s="93"/>
      <c r="F48" s="93"/>
      <c r="G48" s="93"/>
      <c r="H48" s="93"/>
      <c r="I48" s="93"/>
      <c r="J48" s="93"/>
      <c r="K48" s="93"/>
      <c r="L48" s="93"/>
      <c r="M48" s="93"/>
      <c r="N48" s="93"/>
      <c r="O48" s="93"/>
      <c r="P48" s="93"/>
      <c r="Q48" s="93"/>
      <c r="R48" s="93"/>
      <c r="S48" s="93"/>
      <c r="T48" s="93"/>
      <c r="U48" s="93"/>
      <c r="V48" s="93"/>
      <c r="W48" s="93"/>
      <c r="X48" s="93"/>
      <c r="Y48" s="93"/>
      <c r="Z48" s="93"/>
      <c r="AA48" s="93"/>
      <c r="AB48" s="93"/>
      <c r="AC48" s="93"/>
      <c r="AD48" s="93"/>
      <c r="AE48" s="93"/>
      <c r="AF48" s="93"/>
      <c r="AG48" s="93"/>
      <c r="AH48" s="93"/>
      <c r="AI48" s="93"/>
      <c r="AJ48" s="93"/>
      <c r="AK48" s="93"/>
      <c r="AL48" s="93"/>
      <c r="AM48" s="93"/>
      <c r="AN48" s="93"/>
      <c r="AO48" s="93"/>
      <c r="AP48" s="93"/>
      <c r="AQ48" s="93"/>
      <c r="AR48" s="93"/>
      <c r="AS48" s="85"/>
    </row>
    <row r="49" spans="1:45" x14ac:dyDescent="0.35">
      <c r="A49" s="93"/>
      <c r="B49" s="93"/>
      <c r="C49" s="93"/>
      <c r="D49" s="93"/>
      <c r="E49" s="93"/>
      <c r="F49" s="93"/>
      <c r="G49" s="93"/>
      <c r="H49" s="93"/>
      <c r="I49" s="93"/>
      <c r="J49" s="93"/>
      <c r="K49" s="93"/>
      <c r="L49" s="93"/>
      <c r="M49" s="93"/>
      <c r="N49" s="93"/>
      <c r="O49" s="93"/>
      <c r="P49" s="93"/>
      <c r="Q49" s="93"/>
      <c r="R49" s="93"/>
      <c r="S49" s="93"/>
      <c r="T49" s="93"/>
      <c r="U49" s="93"/>
      <c r="V49" s="93"/>
      <c r="W49" s="93"/>
      <c r="X49" s="93"/>
      <c r="Y49" s="93"/>
      <c r="Z49" s="93"/>
      <c r="AA49" s="93"/>
      <c r="AB49" s="93"/>
      <c r="AC49" s="93"/>
      <c r="AD49" s="93"/>
      <c r="AE49" s="93"/>
      <c r="AF49" s="93"/>
      <c r="AG49" s="93"/>
      <c r="AH49" s="93"/>
      <c r="AI49" s="93"/>
      <c r="AJ49" s="93"/>
      <c r="AK49" s="93"/>
      <c r="AL49" s="93"/>
      <c r="AM49" s="93"/>
      <c r="AN49" s="93"/>
      <c r="AO49" s="93"/>
      <c r="AP49" s="93"/>
      <c r="AQ49" s="93"/>
      <c r="AR49" s="93"/>
      <c r="AS49" s="85"/>
    </row>
    <row r="50" spans="1:45" x14ac:dyDescent="0.35">
      <c r="A50" s="93"/>
      <c r="B50" s="93"/>
      <c r="C50" s="93"/>
      <c r="D50" s="93"/>
      <c r="E50" s="93"/>
      <c r="F50" s="93"/>
      <c r="G50" s="93"/>
      <c r="H50" s="93"/>
      <c r="I50" s="93"/>
      <c r="J50" s="93"/>
      <c r="K50" s="93"/>
      <c r="L50" s="93"/>
      <c r="M50" s="93"/>
      <c r="N50" s="93"/>
      <c r="O50" s="93"/>
      <c r="P50" s="93"/>
      <c r="Q50" s="93"/>
      <c r="R50" s="93"/>
      <c r="S50" s="93"/>
      <c r="T50" s="93"/>
      <c r="U50" s="93"/>
      <c r="V50" s="93"/>
      <c r="W50" s="93"/>
      <c r="X50" s="93"/>
      <c r="Y50" s="93"/>
      <c r="Z50" s="93"/>
      <c r="AA50" s="93"/>
      <c r="AB50" s="93"/>
      <c r="AC50" s="93"/>
      <c r="AD50" s="93"/>
      <c r="AE50" s="93"/>
      <c r="AF50" s="93"/>
      <c r="AG50" s="93"/>
      <c r="AH50" s="93"/>
      <c r="AI50" s="93"/>
      <c r="AJ50" s="93"/>
      <c r="AK50" s="93"/>
      <c r="AL50" s="93"/>
      <c r="AM50" s="93"/>
      <c r="AN50" s="93"/>
      <c r="AO50" s="93"/>
      <c r="AP50" s="93"/>
      <c r="AQ50" s="93"/>
      <c r="AR50" s="93"/>
      <c r="AS50" s="85"/>
    </row>
    <row r="51" spans="1:45" x14ac:dyDescent="0.35">
      <c r="A51" s="93"/>
      <c r="B51" s="93"/>
      <c r="C51" s="93"/>
      <c r="D51" s="93"/>
      <c r="E51" s="93"/>
      <c r="F51" s="93"/>
      <c r="G51" s="93"/>
      <c r="H51" s="93"/>
      <c r="I51" s="93"/>
      <c r="J51" s="93"/>
      <c r="K51" s="93"/>
      <c r="L51" s="93"/>
      <c r="M51" s="93"/>
      <c r="N51" s="93"/>
      <c r="O51" s="93"/>
      <c r="P51" s="93"/>
      <c r="Q51" s="93"/>
      <c r="R51" s="93"/>
      <c r="S51" s="93"/>
      <c r="T51" s="93"/>
      <c r="U51" s="93"/>
      <c r="V51" s="93"/>
      <c r="W51" s="93"/>
      <c r="X51" s="93"/>
      <c r="Y51" s="93"/>
      <c r="Z51" s="93"/>
      <c r="AA51" s="93"/>
      <c r="AB51" s="93"/>
      <c r="AC51" s="93"/>
      <c r="AD51" s="93"/>
      <c r="AE51" s="93"/>
      <c r="AF51" s="93"/>
      <c r="AG51" s="93"/>
      <c r="AH51" s="93"/>
      <c r="AI51" s="93"/>
      <c r="AJ51" s="93"/>
      <c r="AK51" s="93"/>
      <c r="AL51" s="93"/>
      <c r="AM51" s="93"/>
      <c r="AN51" s="93"/>
      <c r="AO51" s="93"/>
      <c r="AP51" s="93"/>
      <c r="AQ51" s="93"/>
      <c r="AR51" s="93"/>
      <c r="AS51" s="85"/>
    </row>
    <row r="52" spans="1:45" x14ac:dyDescent="0.35">
      <c r="A52" s="93"/>
      <c r="B52" s="93"/>
      <c r="C52" s="93"/>
      <c r="D52" s="93"/>
      <c r="E52" s="93"/>
      <c r="F52" s="93"/>
      <c r="G52" s="93"/>
      <c r="H52" s="93"/>
      <c r="I52" s="93"/>
      <c r="J52" s="93"/>
      <c r="K52" s="93"/>
      <c r="L52" s="93"/>
      <c r="M52" s="93"/>
      <c r="N52" s="93"/>
      <c r="O52" s="93"/>
      <c r="P52" s="93"/>
      <c r="Q52" s="93"/>
      <c r="R52" s="93"/>
      <c r="S52" s="93"/>
      <c r="T52" s="93"/>
      <c r="U52" s="93"/>
      <c r="V52" s="93"/>
      <c r="W52" s="93"/>
      <c r="X52" s="93"/>
      <c r="Y52" s="93"/>
      <c r="Z52" s="93"/>
      <c r="AA52" s="93"/>
      <c r="AB52" s="93"/>
      <c r="AC52" s="93"/>
      <c r="AD52" s="93"/>
      <c r="AE52" s="93"/>
      <c r="AF52" s="93"/>
      <c r="AG52" s="93"/>
      <c r="AH52" s="93"/>
      <c r="AI52" s="93"/>
      <c r="AJ52" s="93"/>
      <c r="AK52" s="93"/>
      <c r="AL52" s="93"/>
      <c r="AM52" s="93"/>
      <c r="AN52" s="93"/>
      <c r="AO52" s="93"/>
      <c r="AP52" s="93"/>
      <c r="AQ52" s="93"/>
      <c r="AR52" s="93"/>
      <c r="AS52" s="85"/>
    </row>
    <row r="53" spans="1:45" x14ac:dyDescent="0.35">
      <c r="A53" s="93"/>
      <c r="B53" s="93"/>
      <c r="C53" s="93"/>
      <c r="D53" s="93"/>
      <c r="E53" s="93"/>
      <c r="F53" s="93"/>
      <c r="G53" s="93"/>
      <c r="H53" s="93"/>
      <c r="I53" s="93"/>
      <c r="J53" s="93"/>
      <c r="K53" s="93"/>
      <c r="L53" s="93"/>
      <c r="M53" s="93"/>
      <c r="N53" s="93"/>
      <c r="O53" s="93"/>
      <c r="P53" s="93"/>
      <c r="Q53" s="93"/>
      <c r="R53" s="93"/>
      <c r="S53" s="93"/>
      <c r="T53" s="93"/>
      <c r="U53" s="93"/>
      <c r="V53" s="93"/>
      <c r="W53" s="93"/>
      <c r="X53" s="93"/>
      <c r="Y53" s="93"/>
      <c r="Z53" s="93"/>
      <c r="AA53" s="93"/>
      <c r="AB53" s="93"/>
      <c r="AC53" s="93"/>
      <c r="AD53" s="93"/>
      <c r="AE53" s="93"/>
      <c r="AF53" s="93"/>
      <c r="AG53" s="93"/>
      <c r="AH53" s="93"/>
      <c r="AI53" s="93"/>
      <c r="AJ53" s="93"/>
      <c r="AK53" s="93"/>
      <c r="AL53" s="93"/>
      <c r="AM53" s="93"/>
      <c r="AN53" s="93"/>
      <c r="AO53" s="93"/>
      <c r="AP53" s="93"/>
      <c r="AQ53" s="93"/>
      <c r="AR53" s="93"/>
      <c r="AS53" s="85"/>
    </row>
    <row r="54" spans="1:45" x14ac:dyDescent="0.35">
      <c r="A54" s="93"/>
      <c r="B54" s="93"/>
      <c r="C54" s="93"/>
      <c r="D54" s="93"/>
      <c r="E54" s="93"/>
      <c r="F54" s="93"/>
      <c r="G54" s="93"/>
      <c r="H54" s="93"/>
      <c r="I54" s="93"/>
      <c r="J54" s="93"/>
      <c r="K54" s="93"/>
      <c r="L54" s="93"/>
      <c r="M54" s="93"/>
      <c r="N54" s="93"/>
      <c r="O54" s="93"/>
      <c r="P54" s="93"/>
      <c r="Q54" s="93"/>
      <c r="R54" s="93"/>
      <c r="S54" s="93"/>
      <c r="T54" s="93"/>
      <c r="U54" s="93"/>
      <c r="V54" s="93"/>
      <c r="W54" s="93"/>
      <c r="X54" s="93"/>
      <c r="Y54" s="93"/>
      <c r="Z54" s="93"/>
      <c r="AA54" s="93"/>
      <c r="AB54" s="93"/>
      <c r="AC54" s="93"/>
      <c r="AD54" s="93"/>
      <c r="AE54" s="93"/>
      <c r="AF54" s="93"/>
      <c r="AG54" s="93"/>
      <c r="AH54" s="93"/>
      <c r="AI54" s="93"/>
      <c r="AJ54" s="93"/>
      <c r="AK54" s="93"/>
      <c r="AL54" s="93"/>
      <c r="AM54" s="93"/>
      <c r="AN54" s="93"/>
      <c r="AO54" s="93"/>
      <c r="AP54" s="93"/>
      <c r="AQ54" s="93"/>
      <c r="AR54" s="93"/>
      <c r="AS54" s="85"/>
    </row>
    <row r="55" spans="1:45" x14ac:dyDescent="0.35">
      <c r="A55" s="93"/>
      <c r="B55" s="93"/>
      <c r="C55" s="93"/>
      <c r="D55" s="93"/>
      <c r="E55" s="93"/>
      <c r="F55" s="93"/>
      <c r="G55" s="93"/>
      <c r="H55" s="93"/>
      <c r="I55" s="93"/>
      <c r="J55" s="93"/>
      <c r="K55" s="93"/>
      <c r="L55" s="93"/>
      <c r="M55" s="93"/>
      <c r="N55" s="93"/>
      <c r="O55" s="93"/>
      <c r="P55" s="93"/>
      <c r="Q55" s="93"/>
      <c r="R55" s="93"/>
      <c r="S55" s="93"/>
      <c r="T55" s="93"/>
      <c r="U55" s="93"/>
      <c r="V55" s="93"/>
      <c r="W55" s="93"/>
      <c r="X55" s="93"/>
      <c r="Y55" s="93"/>
      <c r="Z55" s="93"/>
      <c r="AA55" s="93"/>
      <c r="AB55" s="93"/>
      <c r="AC55" s="93"/>
      <c r="AD55" s="93"/>
      <c r="AE55" s="93"/>
      <c r="AF55" s="93"/>
      <c r="AG55" s="93"/>
      <c r="AH55" s="93"/>
      <c r="AI55" s="93"/>
      <c r="AJ55" s="93"/>
      <c r="AK55" s="93"/>
      <c r="AL55" s="93"/>
      <c r="AM55" s="93"/>
      <c r="AN55" s="93"/>
      <c r="AO55" s="93"/>
      <c r="AP55" s="93"/>
      <c r="AQ55" s="93"/>
      <c r="AR55" s="93"/>
      <c r="AS55" s="85"/>
    </row>
    <row r="56" spans="1:45" ht="6.75" customHeight="1" x14ac:dyDescent="0.35">
      <c r="A56" s="85"/>
      <c r="B56" s="85"/>
      <c r="C56" s="85"/>
      <c r="D56" s="85"/>
      <c r="E56" s="85"/>
      <c r="F56" s="85"/>
      <c r="G56" s="85"/>
      <c r="H56" s="85"/>
      <c r="I56" s="85"/>
      <c r="J56" s="85"/>
      <c r="K56" s="85"/>
      <c r="L56" s="85"/>
      <c r="M56" s="85"/>
      <c r="N56" s="85"/>
      <c r="O56" s="85"/>
      <c r="P56" s="85"/>
      <c r="Q56" s="85"/>
      <c r="R56" s="85"/>
      <c r="S56" s="85"/>
      <c r="T56" s="85"/>
      <c r="U56" s="85"/>
      <c r="V56" s="85"/>
      <c r="W56" s="85"/>
      <c r="X56" s="85"/>
      <c r="Y56" s="85"/>
      <c r="Z56" s="85"/>
      <c r="AA56" s="85"/>
      <c r="AB56" s="85"/>
      <c r="AC56" s="85"/>
      <c r="AD56" s="85"/>
      <c r="AE56" s="85"/>
      <c r="AF56" s="85"/>
      <c r="AG56" s="85"/>
      <c r="AH56" s="85"/>
      <c r="AI56" s="85"/>
      <c r="AJ56" s="85"/>
      <c r="AK56" s="85"/>
      <c r="AL56" s="85"/>
      <c r="AM56" s="85"/>
      <c r="AN56" s="85"/>
      <c r="AO56" s="85"/>
      <c r="AP56" s="85"/>
      <c r="AQ56" s="85"/>
      <c r="AR56" s="85"/>
      <c r="AS56" s="85"/>
    </row>
  </sheetData>
  <mergeCells count="4">
    <mergeCell ref="A56:AS56"/>
    <mergeCell ref="AS1:AS55"/>
    <mergeCell ref="A3:AR55"/>
    <mergeCell ref="A1:AR2"/>
  </mergeCells>
  <pageMargins left="0.7" right="0.7" top="0.75" bottom="0.75" header="0.3" footer="0.3"/>
  <pageSetup scale="85"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LJ2"/>
  <sheetViews>
    <sheetView topLeftCell="KJ1" workbookViewId="0">
      <selection activeCell="KL1" sqref="KL1:KL1048576"/>
    </sheetView>
  </sheetViews>
  <sheetFormatPr defaultColWidth="7.3046875" defaultRowHeight="14.6" x14ac:dyDescent="0.4"/>
  <cols>
    <col min="1" max="1" width="13.3046875" bestFit="1" customWidth="1"/>
    <col min="2" max="2" width="12.07421875" bestFit="1" customWidth="1"/>
    <col min="3" max="3" width="12.69140625" bestFit="1" customWidth="1"/>
    <col min="4" max="7" width="18.3046875" bestFit="1" customWidth="1"/>
    <col min="8" max="8" width="23" bestFit="1" customWidth="1"/>
    <col min="9" max="9" width="22.69140625" bestFit="1" customWidth="1"/>
    <col min="10" max="10" width="23" bestFit="1" customWidth="1"/>
    <col min="11" max="11" width="22.69140625" bestFit="1" customWidth="1"/>
    <col min="12" max="12" width="23" bestFit="1" customWidth="1"/>
    <col min="13" max="13" width="22.69140625" bestFit="1" customWidth="1"/>
    <col min="14" max="14" width="23" bestFit="1" customWidth="1"/>
    <col min="15" max="15" width="22.69140625" bestFit="1" customWidth="1"/>
    <col min="16" max="16" width="22.3046875" bestFit="1" customWidth="1"/>
    <col min="17" max="17" width="24.84375" bestFit="1" customWidth="1"/>
    <col min="18" max="18" width="22.3046875" bestFit="1" customWidth="1"/>
    <col min="19" max="19" width="24.84375" bestFit="1" customWidth="1"/>
    <col min="20" max="20" width="22.3046875" bestFit="1" customWidth="1"/>
    <col min="21" max="21" width="24.84375" bestFit="1" customWidth="1"/>
    <col min="22" max="22" width="22.3046875" bestFit="1" customWidth="1"/>
    <col min="23" max="23" width="24.84375" bestFit="1" customWidth="1"/>
    <col min="24" max="24" width="25.3046875" bestFit="1" customWidth="1"/>
    <col min="25" max="25" width="27" bestFit="1" customWidth="1"/>
    <col min="26" max="26" width="25.3046875" bestFit="1" customWidth="1"/>
    <col min="27" max="27" width="27" bestFit="1" customWidth="1"/>
    <col min="28" max="28" width="25.3046875" bestFit="1" customWidth="1"/>
    <col min="29" max="29" width="27" bestFit="1" customWidth="1"/>
    <col min="30" max="30" width="24.3046875" bestFit="1" customWidth="1"/>
    <col min="31" max="31" width="27" bestFit="1" customWidth="1"/>
    <col min="32" max="32" width="17.53515625" bestFit="1" customWidth="1"/>
    <col min="33" max="33" width="20" bestFit="1" customWidth="1"/>
    <col min="34" max="34" width="17.53515625" bestFit="1" customWidth="1"/>
    <col min="35" max="35" width="20" bestFit="1" customWidth="1"/>
    <col min="36" max="36" width="17.53515625" bestFit="1" customWidth="1"/>
    <col min="37" max="37" width="20" bestFit="1" customWidth="1"/>
    <col min="38" max="38" width="17.53515625" bestFit="1" customWidth="1"/>
    <col min="39" max="39" width="20" bestFit="1" customWidth="1"/>
    <col min="40" max="40" width="16.84375" bestFit="1" customWidth="1"/>
    <col min="41" max="41" width="19.3046875" bestFit="1" customWidth="1"/>
    <col min="42" max="42" width="16.84375" bestFit="1" customWidth="1"/>
    <col min="43" max="43" width="19.3046875" bestFit="1" customWidth="1"/>
    <col min="44" max="44" width="16.84375" bestFit="1" customWidth="1"/>
    <col min="45" max="45" width="19.3046875" bestFit="1" customWidth="1"/>
    <col min="46" max="46" width="16.84375" bestFit="1" customWidth="1"/>
    <col min="47" max="47" width="19.3046875" bestFit="1" customWidth="1"/>
    <col min="48" max="48" width="16.69140625" bestFit="1" customWidth="1"/>
    <col min="49" max="49" width="19.3046875" bestFit="1" customWidth="1"/>
    <col min="50" max="50" width="16.69140625" bestFit="1" customWidth="1"/>
    <col min="51" max="51" width="19.3046875" bestFit="1" customWidth="1"/>
    <col min="52" max="52" width="16.69140625" bestFit="1" customWidth="1"/>
    <col min="53" max="53" width="19.3046875" bestFit="1" customWidth="1"/>
    <col min="54" max="54" width="16.69140625" bestFit="1" customWidth="1"/>
    <col min="55" max="55" width="19.3046875" bestFit="1" customWidth="1"/>
    <col min="56" max="56" width="20.84375" bestFit="1" customWidth="1"/>
    <col min="57" max="57" width="23.3046875" bestFit="1" customWidth="1"/>
    <col min="58" max="58" width="20.84375" bestFit="1" customWidth="1"/>
    <col min="59" max="59" width="23.3046875" bestFit="1" customWidth="1"/>
    <col min="60" max="60" width="20.84375" bestFit="1" customWidth="1"/>
    <col min="61" max="61" width="23.3046875" bestFit="1" customWidth="1"/>
    <col min="62" max="62" width="20.84375" bestFit="1" customWidth="1"/>
    <col min="63" max="63" width="23.3046875" bestFit="1" customWidth="1"/>
    <col min="64" max="64" width="18" bestFit="1" customWidth="1"/>
    <col min="65" max="65" width="20.3046875" bestFit="1" customWidth="1"/>
    <col min="66" max="66" width="18" bestFit="1" customWidth="1"/>
    <col min="67" max="67" width="20.3046875" bestFit="1" customWidth="1"/>
    <col min="68" max="68" width="18" bestFit="1" customWidth="1"/>
    <col min="69" max="69" width="20.3046875" bestFit="1" customWidth="1"/>
    <col min="70" max="70" width="18" bestFit="1" customWidth="1"/>
    <col min="71" max="71" width="20.3046875" bestFit="1" customWidth="1"/>
    <col min="72" max="75" width="24.53515625" bestFit="1" customWidth="1"/>
    <col min="76" max="76" width="20.53515625" bestFit="1" customWidth="1"/>
    <col min="77" max="77" width="24.84375" bestFit="1" customWidth="1"/>
    <col min="78" max="78" width="27.07421875" bestFit="1" customWidth="1"/>
    <col min="79" max="79" width="29.07421875" bestFit="1" customWidth="1"/>
    <col min="80" max="80" width="22.3046875" bestFit="1" customWidth="1"/>
    <col min="81" max="81" width="21.69140625" bestFit="1" customWidth="1"/>
    <col min="82" max="82" width="21.53515625" bestFit="1" customWidth="1"/>
    <col min="83" max="83" width="25.69140625" bestFit="1" customWidth="1"/>
    <col min="84" max="84" width="22.69140625" bestFit="1" customWidth="1"/>
    <col min="85" max="85" width="26.84375" bestFit="1" customWidth="1"/>
    <col min="86" max="86" width="11.3046875" style="7" bestFit="1" customWidth="1"/>
    <col min="87" max="89" width="11.3046875" bestFit="1" customWidth="1"/>
    <col min="90" max="90" width="13.69140625" bestFit="1" customWidth="1"/>
    <col min="91" max="91" width="18.07421875" bestFit="1" customWidth="1"/>
    <col min="92" max="92" width="18.69140625" bestFit="1" customWidth="1"/>
    <col min="93" max="93" width="21.84375" bestFit="1" customWidth="1"/>
    <col min="94" max="97" width="28.3046875" bestFit="1" customWidth="1"/>
    <col min="98" max="101" width="28" bestFit="1" customWidth="1"/>
    <col min="102" max="105" width="21.69140625" bestFit="1" customWidth="1"/>
    <col min="106" max="109" width="27.3046875" bestFit="1" customWidth="1"/>
    <col min="110" max="113" width="20.53515625" bestFit="1" customWidth="1"/>
    <col min="114" max="117" width="18" bestFit="1" customWidth="1"/>
    <col min="118" max="121" width="22.3046875" bestFit="1" customWidth="1"/>
    <col min="122" max="125" width="19.84375" bestFit="1" customWidth="1"/>
    <col min="126" max="129" width="22.07421875" bestFit="1" customWidth="1"/>
    <col min="130" max="133" width="17.69140625" bestFit="1" customWidth="1"/>
    <col min="134" max="137" width="20" bestFit="1" customWidth="1"/>
    <col min="138" max="141" width="22.53515625" bestFit="1" customWidth="1"/>
    <col min="142" max="142" width="30.69140625" bestFit="1" customWidth="1"/>
    <col min="143" max="143" width="30.3046875" bestFit="1" customWidth="1"/>
    <col min="144" max="144" width="23.84375" bestFit="1" customWidth="1"/>
    <col min="145" max="145" width="29.69140625" bestFit="1" customWidth="1"/>
    <col min="146" max="146" width="22.84375" bestFit="1" customWidth="1"/>
    <col min="147" max="147" width="20.07421875" bestFit="1" customWidth="1"/>
    <col min="148" max="148" width="24.53515625" bestFit="1" customWidth="1"/>
    <col min="149" max="149" width="22.07421875" bestFit="1" customWidth="1"/>
    <col min="150" max="150" width="24.3046875" bestFit="1" customWidth="1"/>
    <col min="151" max="151" width="19.84375" bestFit="1" customWidth="1"/>
    <col min="152" max="152" width="22.3046875" bestFit="1" customWidth="1"/>
    <col min="153" max="153" width="24.69140625" bestFit="1" customWidth="1"/>
    <col min="154" max="157" width="11.84375" bestFit="1" customWidth="1"/>
    <col min="158" max="158" width="14.07421875" style="7" bestFit="1" customWidth="1"/>
    <col min="159" max="159" width="18.53515625" bestFit="1" customWidth="1"/>
    <col min="160" max="160" width="19.3046875" bestFit="1" customWidth="1"/>
    <col min="161" max="161" width="22.3046875" bestFit="1" customWidth="1"/>
    <col min="162" max="165" width="22" bestFit="1" customWidth="1"/>
    <col min="166" max="169" width="21.07421875" bestFit="1" customWidth="1"/>
    <col min="170" max="173" width="21.84375" bestFit="1" customWidth="1"/>
    <col min="174" max="177" width="18.3046875" bestFit="1" customWidth="1"/>
    <col min="178" max="178" width="24.07421875" bestFit="1" customWidth="1"/>
    <col min="179" max="179" width="23.3046875" bestFit="1" customWidth="1"/>
    <col min="180" max="180" width="24" bestFit="1" customWidth="1"/>
    <col min="181" max="181" width="20.3046875" bestFit="1" customWidth="1"/>
    <col min="182" max="185" width="12.3046875" bestFit="1" customWidth="1"/>
    <col min="186" max="186" width="14.69140625" style="7" bestFit="1" customWidth="1"/>
    <col min="187" max="187" width="19.07421875" bestFit="1" customWidth="1"/>
    <col min="188" max="188" width="19" bestFit="1" customWidth="1"/>
    <col min="189" max="189" width="22.07421875" bestFit="1" customWidth="1"/>
    <col min="190" max="193" width="28.53515625" bestFit="1" customWidth="1"/>
    <col min="194" max="194" width="30.84375" style="7" bestFit="1" customWidth="1"/>
    <col min="195" max="198" width="20.69140625" bestFit="1" customWidth="1"/>
    <col min="199" max="202" width="17" bestFit="1" customWidth="1"/>
    <col min="203" max="206" width="19.84375" bestFit="1" customWidth="1"/>
    <col min="207" max="210" width="16.07421875" bestFit="1" customWidth="1"/>
    <col min="211" max="213" width="8" bestFit="1" customWidth="1"/>
    <col min="214" max="214" width="8.69140625" bestFit="1" customWidth="1"/>
    <col min="215" max="215" width="18.84375" bestFit="1" customWidth="1"/>
    <col min="216" max="216" width="20.53515625" bestFit="1" customWidth="1"/>
    <col min="217" max="217" width="23.69140625" bestFit="1" customWidth="1"/>
    <col min="218" max="221" width="24" bestFit="1" customWidth="1"/>
    <col min="222" max="225" width="26.53515625" bestFit="1" customWidth="1"/>
    <col min="226" max="229" width="32.84375" bestFit="1" customWidth="1"/>
    <col min="230" max="233" width="32.07421875" bestFit="1" customWidth="1"/>
    <col min="234" max="237" width="35.3046875" bestFit="1" customWidth="1"/>
    <col min="238" max="241" width="34.69140625" bestFit="1" customWidth="1"/>
    <col min="242" max="242" width="26.3046875" bestFit="1" customWidth="1"/>
    <col min="243" max="243" width="28.69140625" bestFit="1" customWidth="1"/>
    <col min="244" max="244" width="35.07421875" bestFit="1" customWidth="1"/>
    <col min="245" max="245" width="34.3046875" bestFit="1" customWidth="1"/>
    <col min="246" max="246" width="37.53515625" bestFit="1" customWidth="1"/>
    <col min="247" max="247" width="36.84375" bestFit="1" customWidth="1"/>
    <col min="248" max="251" width="13.84375" bestFit="1" customWidth="1"/>
    <col min="252" max="252" width="16" style="7" bestFit="1" customWidth="1"/>
    <col min="253" max="253" width="20.3046875" bestFit="1" customWidth="1"/>
    <col min="254" max="254" width="19.53515625" bestFit="1" customWidth="1"/>
    <col min="255" max="255" width="22.69140625" bestFit="1" customWidth="1"/>
    <col min="256" max="259" width="8.69140625" bestFit="1" customWidth="1"/>
    <col min="260" max="263" width="8" bestFit="1" customWidth="1"/>
    <col min="264" max="264" width="24.84375" bestFit="1" customWidth="1"/>
    <col min="265" max="268" width="8" bestFit="1" customWidth="1"/>
    <col min="269" max="269" width="25.53515625" bestFit="1" customWidth="1"/>
    <col min="270" max="273" width="8" bestFit="1" customWidth="1"/>
    <col min="274" max="274" width="25.07421875" bestFit="1" customWidth="1"/>
    <col min="275" max="277" width="8" bestFit="1" customWidth="1"/>
    <col min="278" max="278" width="8.69140625" bestFit="1" customWidth="1"/>
    <col min="279" max="279" width="26.84375" bestFit="1" customWidth="1"/>
    <col min="280" max="283" width="9.53515625" bestFit="1" customWidth="1"/>
    <col min="284" max="284" width="25.69140625" bestFit="1" customWidth="1"/>
    <col min="285" max="285" width="24.3046875" bestFit="1" customWidth="1"/>
    <col min="286" max="286" width="19.3046875" bestFit="1" customWidth="1"/>
    <col min="287" max="287" width="18.84375" bestFit="1" customWidth="1"/>
    <col min="288" max="288" width="22" bestFit="1" customWidth="1"/>
    <col min="289" max="289" width="12.69140625" bestFit="1" customWidth="1"/>
    <col min="290" max="290" width="20" bestFit="1" customWidth="1"/>
    <col min="291" max="294" width="21.53515625" bestFit="1" customWidth="1"/>
    <col min="295" max="295" width="30.3046875" style="7" bestFit="1" customWidth="1"/>
    <col min="296" max="296" width="17.84375" bestFit="1" customWidth="1"/>
    <col min="297" max="297" width="18.07421875" bestFit="1" customWidth="1"/>
    <col min="298" max="298" width="18" style="7" bestFit="1" customWidth="1"/>
    <col min="299" max="300" width="26.3046875" bestFit="1" customWidth="1"/>
    <col min="301" max="301" width="33" bestFit="1" customWidth="1"/>
    <col min="302" max="302" width="15.07421875" style="7" bestFit="1" customWidth="1"/>
    <col min="303" max="303" width="17" bestFit="1" customWidth="1"/>
    <col min="304" max="304" width="26" style="7" bestFit="1" customWidth="1"/>
    <col min="305" max="305" width="23.69140625" bestFit="1" customWidth="1"/>
    <col min="306" max="306" width="8" bestFit="1" customWidth="1"/>
    <col min="307" max="310" width="10.3046875" bestFit="1" customWidth="1"/>
    <col min="311" max="311" width="8" bestFit="1" customWidth="1"/>
    <col min="312" max="315" width="14.3046875" bestFit="1" customWidth="1"/>
    <col min="316" max="316" width="16.3046875" bestFit="1" customWidth="1"/>
    <col min="317" max="319" width="8" bestFit="1" customWidth="1"/>
    <col min="320" max="320" width="11.53515625" bestFit="1" customWidth="1"/>
    <col min="321" max="321" width="18.53515625" bestFit="1" customWidth="1"/>
    <col min="322" max="322" width="11" bestFit="1" customWidth="1"/>
  </cols>
  <sheetData>
    <row r="1" spans="1:322" x14ac:dyDescent="0.4">
      <c r="A1" s="9" t="s">
        <v>421</v>
      </c>
      <c r="B1" s="9" t="s">
        <v>422</v>
      </c>
      <c r="C1" s="9" t="s">
        <v>423</v>
      </c>
      <c r="D1" s="9" t="s">
        <v>70</v>
      </c>
      <c r="E1" s="9" t="s">
        <v>71</v>
      </c>
      <c r="F1" s="9" t="s">
        <v>72</v>
      </c>
      <c r="G1" s="9" t="s">
        <v>424</v>
      </c>
      <c r="H1" s="9" t="s">
        <v>425</v>
      </c>
      <c r="I1" s="9" t="s">
        <v>426</v>
      </c>
      <c r="J1" s="9" t="s">
        <v>427</v>
      </c>
      <c r="K1" s="9" t="s">
        <v>428</v>
      </c>
      <c r="L1" s="9" t="s">
        <v>429</v>
      </c>
      <c r="M1" s="9" t="s">
        <v>430</v>
      </c>
      <c r="N1" s="9" t="s">
        <v>431</v>
      </c>
      <c r="O1" s="9" t="s">
        <v>432</v>
      </c>
      <c r="P1" s="9" t="s">
        <v>433</v>
      </c>
      <c r="Q1" s="9" t="s">
        <v>73</v>
      </c>
      <c r="R1" s="9" t="s">
        <v>434</v>
      </c>
      <c r="S1" s="9" t="s">
        <v>74</v>
      </c>
      <c r="T1" s="9" t="s">
        <v>435</v>
      </c>
      <c r="U1" s="9" t="s">
        <v>75</v>
      </c>
      <c r="V1" s="9" t="s">
        <v>436</v>
      </c>
      <c r="W1" s="9" t="s">
        <v>76</v>
      </c>
      <c r="X1" s="9" t="s">
        <v>77</v>
      </c>
      <c r="Y1" s="9" t="s">
        <v>78</v>
      </c>
      <c r="Z1" s="9" t="s">
        <v>79</v>
      </c>
      <c r="AA1" s="9" t="s">
        <v>80</v>
      </c>
      <c r="AB1" s="9" t="s">
        <v>81</v>
      </c>
      <c r="AC1" s="9" t="s">
        <v>82</v>
      </c>
      <c r="AD1" s="9" t="s">
        <v>437</v>
      </c>
      <c r="AE1" s="9" t="s">
        <v>83</v>
      </c>
      <c r="AF1" s="9" t="s">
        <v>84</v>
      </c>
      <c r="AG1" s="9" t="s">
        <v>85</v>
      </c>
      <c r="AH1" s="9" t="s">
        <v>86</v>
      </c>
      <c r="AI1" s="9" t="s">
        <v>87</v>
      </c>
      <c r="AJ1" s="9" t="s">
        <v>88</v>
      </c>
      <c r="AK1" s="9" t="s">
        <v>89</v>
      </c>
      <c r="AL1" s="9" t="s">
        <v>90</v>
      </c>
      <c r="AM1" s="9" t="s">
        <v>91</v>
      </c>
      <c r="AN1" s="9" t="s">
        <v>92</v>
      </c>
      <c r="AO1" s="9" t="s">
        <v>93</v>
      </c>
      <c r="AP1" s="9" t="s">
        <v>94</v>
      </c>
      <c r="AQ1" s="9" t="s">
        <v>95</v>
      </c>
      <c r="AR1" s="9" t="s">
        <v>96</v>
      </c>
      <c r="AS1" s="9" t="s">
        <v>97</v>
      </c>
      <c r="AT1" s="9" t="s">
        <v>98</v>
      </c>
      <c r="AU1" s="9" t="s">
        <v>99</v>
      </c>
      <c r="AV1" s="9" t="s">
        <v>100</v>
      </c>
      <c r="AW1" s="9" t="s">
        <v>101</v>
      </c>
      <c r="AX1" s="9" t="s">
        <v>102</v>
      </c>
      <c r="AY1" s="9" t="s">
        <v>103</v>
      </c>
      <c r="AZ1" s="9" t="s">
        <v>104</v>
      </c>
      <c r="BA1" s="9" t="s">
        <v>105</v>
      </c>
      <c r="BB1" s="9" t="s">
        <v>106</v>
      </c>
      <c r="BC1" s="9" t="s">
        <v>107</v>
      </c>
      <c r="BD1" s="9" t="s">
        <v>108</v>
      </c>
      <c r="BE1" s="9" t="s">
        <v>109</v>
      </c>
      <c r="BF1" s="9" t="s">
        <v>110</v>
      </c>
      <c r="BG1" s="9" t="s">
        <v>111</v>
      </c>
      <c r="BH1" s="9" t="s">
        <v>112</v>
      </c>
      <c r="BI1" s="9" t="s">
        <v>113</v>
      </c>
      <c r="BJ1" s="9" t="s">
        <v>114</v>
      </c>
      <c r="BK1" s="9" t="s">
        <v>115</v>
      </c>
      <c r="BL1" s="9" t="s">
        <v>116</v>
      </c>
      <c r="BM1" s="9" t="s">
        <v>117</v>
      </c>
      <c r="BN1" s="9" t="s">
        <v>118</v>
      </c>
      <c r="BO1" s="9" t="s">
        <v>119</v>
      </c>
      <c r="BP1" s="9" t="s">
        <v>120</v>
      </c>
      <c r="BQ1" s="9" t="s">
        <v>121</v>
      </c>
      <c r="BR1" s="9" t="s">
        <v>122</v>
      </c>
      <c r="BS1" s="9" t="s">
        <v>123</v>
      </c>
      <c r="BT1" s="9" t="s">
        <v>124</v>
      </c>
      <c r="BU1" s="9" t="s">
        <v>125</v>
      </c>
      <c r="BV1" s="9" t="s">
        <v>126</v>
      </c>
      <c r="BW1" s="9" t="s">
        <v>127</v>
      </c>
      <c r="BX1" s="9" t="s">
        <v>438</v>
      </c>
      <c r="BY1" s="9" t="s">
        <v>439</v>
      </c>
      <c r="BZ1" s="9" t="s">
        <v>440</v>
      </c>
      <c r="CA1" s="9" t="s">
        <v>441</v>
      </c>
      <c r="CB1" s="9" t="s">
        <v>442</v>
      </c>
      <c r="CC1" s="9" t="s">
        <v>443</v>
      </c>
      <c r="CD1" s="9" t="s">
        <v>444</v>
      </c>
      <c r="CE1" s="9" t="s">
        <v>445</v>
      </c>
      <c r="CF1" s="9" t="s">
        <v>446</v>
      </c>
      <c r="CG1" s="9" t="s">
        <v>447</v>
      </c>
      <c r="CH1" s="10" t="s">
        <v>448</v>
      </c>
      <c r="CI1" s="9" t="s">
        <v>449</v>
      </c>
      <c r="CJ1" s="9" t="s">
        <v>450</v>
      </c>
      <c r="CK1" s="9" t="s">
        <v>451</v>
      </c>
      <c r="CL1" s="9" t="s">
        <v>452</v>
      </c>
      <c r="CM1" s="9" t="s">
        <v>453</v>
      </c>
      <c r="CN1" s="9" t="s">
        <v>454</v>
      </c>
      <c r="CO1" s="9" t="s">
        <v>455</v>
      </c>
      <c r="CP1" s="9" t="s">
        <v>129</v>
      </c>
      <c r="CQ1" s="9" t="s">
        <v>130</v>
      </c>
      <c r="CR1" s="9" t="s">
        <v>131</v>
      </c>
      <c r="CS1" s="9" t="s">
        <v>132</v>
      </c>
      <c r="CT1" s="9" t="s">
        <v>133</v>
      </c>
      <c r="CU1" s="9" t="s">
        <v>134</v>
      </c>
      <c r="CV1" s="9" t="s">
        <v>135</v>
      </c>
      <c r="CW1" s="9" t="s">
        <v>136</v>
      </c>
      <c r="CX1" s="9" t="s">
        <v>137</v>
      </c>
      <c r="CY1" s="9" t="s">
        <v>138</v>
      </c>
      <c r="CZ1" s="9" t="s">
        <v>139</v>
      </c>
      <c r="DA1" s="9" t="s">
        <v>140</v>
      </c>
      <c r="DB1" s="9" t="s">
        <v>141</v>
      </c>
      <c r="DC1" s="9" t="s">
        <v>142</v>
      </c>
      <c r="DD1" s="9" t="s">
        <v>143</v>
      </c>
      <c r="DE1" s="9" t="s">
        <v>144</v>
      </c>
      <c r="DF1" s="9" t="s">
        <v>145</v>
      </c>
      <c r="DG1" s="9" t="s">
        <v>146</v>
      </c>
      <c r="DH1" s="9" t="s">
        <v>147</v>
      </c>
      <c r="DI1" s="9" t="s">
        <v>148</v>
      </c>
      <c r="DJ1" s="9" t="s">
        <v>149</v>
      </c>
      <c r="DK1" s="9" t="s">
        <v>150</v>
      </c>
      <c r="DL1" s="9" t="s">
        <v>151</v>
      </c>
      <c r="DM1" s="9" t="s">
        <v>152</v>
      </c>
      <c r="DN1" s="9" t="s">
        <v>153</v>
      </c>
      <c r="DO1" s="9" t="s">
        <v>154</v>
      </c>
      <c r="DP1" s="9" t="s">
        <v>155</v>
      </c>
      <c r="DQ1" s="9" t="s">
        <v>156</v>
      </c>
      <c r="DR1" s="9" t="s">
        <v>157</v>
      </c>
      <c r="DS1" s="9" t="s">
        <v>158</v>
      </c>
      <c r="DT1" s="9" t="s">
        <v>159</v>
      </c>
      <c r="DU1" s="9" t="s">
        <v>160</v>
      </c>
      <c r="DV1" s="9" t="s">
        <v>161</v>
      </c>
      <c r="DW1" s="9" t="s">
        <v>162</v>
      </c>
      <c r="DX1" s="9" t="s">
        <v>163</v>
      </c>
      <c r="DY1" s="9" t="s">
        <v>164</v>
      </c>
      <c r="DZ1" s="9" t="s">
        <v>165</v>
      </c>
      <c r="EA1" s="9" t="s">
        <v>166</v>
      </c>
      <c r="EB1" s="9" t="s">
        <v>167</v>
      </c>
      <c r="EC1" s="9" t="s">
        <v>168</v>
      </c>
      <c r="ED1" s="9" t="s">
        <v>169</v>
      </c>
      <c r="EE1" s="9" t="s">
        <v>170</v>
      </c>
      <c r="EF1" s="9" t="s">
        <v>171</v>
      </c>
      <c r="EG1" s="9" t="s">
        <v>172</v>
      </c>
      <c r="EH1" s="9" t="s">
        <v>173</v>
      </c>
      <c r="EI1" s="9" t="s">
        <v>174</v>
      </c>
      <c r="EJ1" s="9" t="s">
        <v>175</v>
      </c>
      <c r="EK1" s="9" t="s">
        <v>176</v>
      </c>
      <c r="EL1" s="9" t="s">
        <v>456</v>
      </c>
      <c r="EM1" s="9" t="s">
        <v>457</v>
      </c>
      <c r="EN1" s="9" t="s">
        <v>458</v>
      </c>
      <c r="EO1" s="9" t="s">
        <v>459</v>
      </c>
      <c r="EP1" s="9" t="s">
        <v>460</v>
      </c>
      <c r="EQ1" s="9" t="s">
        <v>461</v>
      </c>
      <c r="ER1" s="9" t="s">
        <v>462</v>
      </c>
      <c r="ES1" s="9" t="s">
        <v>463</v>
      </c>
      <c r="ET1" s="9" t="s">
        <v>464</v>
      </c>
      <c r="EU1" s="9" t="s">
        <v>465</v>
      </c>
      <c r="EV1" s="9" t="s">
        <v>466</v>
      </c>
      <c r="EW1" s="9" t="s">
        <v>467</v>
      </c>
      <c r="EX1" s="9" t="s">
        <v>468</v>
      </c>
      <c r="EY1" s="9" t="s">
        <v>469</v>
      </c>
      <c r="EZ1" s="9" t="s">
        <v>470</v>
      </c>
      <c r="FA1" s="9" t="s">
        <v>471</v>
      </c>
      <c r="FB1" s="10" t="s">
        <v>472</v>
      </c>
      <c r="FC1" s="9" t="s">
        <v>473</v>
      </c>
      <c r="FD1" s="9" t="s">
        <v>474</v>
      </c>
      <c r="FE1" s="9" t="s">
        <v>475</v>
      </c>
      <c r="FF1" s="9" t="s">
        <v>178</v>
      </c>
      <c r="FG1" s="9" t="s">
        <v>179</v>
      </c>
      <c r="FH1" s="9" t="s">
        <v>180</v>
      </c>
      <c r="FI1" s="9" t="s">
        <v>181</v>
      </c>
      <c r="FJ1" s="9" t="s">
        <v>182</v>
      </c>
      <c r="FK1" s="9" t="s">
        <v>183</v>
      </c>
      <c r="FL1" s="9" t="s">
        <v>184</v>
      </c>
      <c r="FM1" s="9" t="s">
        <v>185</v>
      </c>
      <c r="FN1" s="9" t="s">
        <v>186</v>
      </c>
      <c r="FO1" s="9" t="s">
        <v>187</v>
      </c>
      <c r="FP1" s="9" t="s">
        <v>188</v>
      </c>
      <c r="FQ1" s="9" t="s">
        <v>189</v>
      </c>
      <c r="FR1" s="9" t="s">
        <v>190</v>
      </c>
      <c r="FS1" s="9" t="s">
        <v>191</v>
      </c>
      <c r="FT1" s="9" t="s">
        <v>192</v>
      </c>
      <c r="FU1" s="9" t="s">
        <v>193</v>
      </c>
      <c r="FV1" s="9" t="s">
        <v>476</v>
      </c>
      <c r="FW1" s="9" t="s">
        <v>477</v>
      </c>
      <c r="FX1" s="9" t="s">
        <v>478</v>
      </c>
      <c r="FY1" s="9" t="s">
        <v>479</v>
      </c>
      <c r="FZ1" s="9" t="s">
        <v>480</v>
      </c>
      <c r="GA1" s="9" t="s">
        <v>481</v>
      </c>
      <c r="GB1" s="9" t="s">
        <v>482</v>
      </c>
      <c r="GC1" s="9" t="s">
        <v>483</v>
      </c>
      <c r="GD1" s="10" t="s">
        <v>484</v>
      </c>
      <c r="GE1" s="9" t="s">
        <v>485</v>
      </c>
      <c r="GF1" s="9" t="s">
        <v>486</v>
      </c>
      <c r="GG1" s="9" t="s">
        <v>487</v>
      </c>
      <c r="GH1" s="9" t="s">
        <v>488</v>
      </c>
      <c r="GI1" s="9" t="s">
        <v>489</v>
      </c>
      <c r="GJ1" s="9" t="s">
        <v>490</v>
      </c>
      <c r="GK1" s="9" t="s">
        <v>491</v>
      </c>
      <c r="GL1" s="10" t="s">
        <v>492</v>
      </c>
      <c r="GM1" s="9" t="s">
        <v>493</v>
      </c>
      <c r="GN1" s="9" t="s">
        <v>494</v>
      </c>
      <c r="GO1" s="9" t="s">
        <v>495</v>
      </c>
      <c r="GP1" s="9" t="s">
        <v>496</v>
      </c>
      <c r="GQ1" s="9" t="s">
        <v>497</v>
      </c>
      <c r="GR1" s="9" t="s">
        <v>498</v>
      </c>
      <c r="GS1" s="9" t="s">
        <v>499</v>
      </c>
      <c r="GT1" s="9" t="s">
        <v>500</v>
      </c>
      <c r="GU1" s="9" t="s">
        <v>195</v>
      </c>
      <c r="GV1" s="9" t="s">
        <v>196</v>
      </c>
      <c r="GW1" s="9" t="s">
        <v>197</v>
      </c>
      <c r="GX1" s="9" t="s">
        <v>198</v>
      </c>
      <c r="GY1" s="9" t="s">
        <v>199</v>
      </c>
      <c r="GZ1" s="9" t="s">
        <v>200</v>
      </c>
      <c r="HA1" s="9" t="s">
        <v>201</v>
      </c>
      <c r="HB1" s="9" t="s">
        <v>202</v>
      </c>
      <c r="HC1" s="9" t="s">
        <v>501</v>
      </c>
      <c r="HD1" s="9" t="s">
        <v>502</v>
      </c>
      <c r="HE1" s="9" t="s">
        <v>503</v>
      </c>
      <c r="HF1" s="9" t="s">
        <v>504</v>
      </c>
      <c r="HG1" s="9" t="s">
        <v>505</v>
      </c>
      <c r="HH1" s="9" t="s">
        <v>506</v>
      </c>
      <c r="HI1" s="9" t="s">
        <v>507</v>
      </c>
      <c r="HJ1" s="9" t="s">
        <v>204</v>
      </c>
      <c r="HK1" s="9" t="s">
        <v>205</v>
      </c>
      <c r="HL1" s="9" t="s">
        <v>206</v>
      </c>
      <c r="HM1" s="9" t="s">
        <v>207</v>
      </c>
      <c r="HN1" s="9" t="s">
        <v>208</v>
      </c>
      <c r="HO1" s="9" t="s">
        <v>209</v>
      </c>
      <c r="HP1" s="9" t="s">
        <v>210</v>
      </c>
      <c r="HQ1" s="9" t="s">
        <v>211</v>
      </c>
      <c r="HR1" s="9" t="s">
        <v>212</v>
      </c>
      <c r="HS1" s="9" t="s">
        <v>213</v>
      </c>
      <c r="HT1" s="9" t="s">
        <v>214</v>
      </c>
      <c r="HU1" s="9" t="s">
        <v>215</v>
      </c>
      <c r="HV1" s="9" t="s">
        <v>216</v>
      </c>
      <c r="HW1" s="9" t="s">
        <v>217</v>
      </c>
      <c r="HX1" s="9" t="s">
        <v>218</v>
      </c>
      <c r="HY1" s="9" t="s">
        <v>219</v>
      </c>
      <c r="HZ1" s="9" t="s">
        <v>220</v>
      </c>
      <c r="IA1" s="9" t="s">
        <v>221</v>
      </c>
      <c r="IB1" s="9" t="s">
        <v>222</v>
      </c>
      <c r="IC1" s="9" t="s">
        <v>223</v>
      </c>
      <c r="ID1" s="9" t="s">
        <v>224</v>
      </c>
      <c r="IE1" s="9" t="s">
        <v>225</v>
      </c>
      <c r="IF1" s="9" t="s">
        <v>226</v>
      </c>
      <c r="IG1" s="9" t="s">
        <v>227</v>
      </c>
      <c r="IH1" s="9" t="s">
        <v>508</v>
      </c>
      <c r="II1" s="9" t="s">
        <v>509</v>
      </c>
      <c r="IJ1" s="9" t="s">
        <v>510</v>
      </c>
      <c r="IK1" s="9" t="s">
        <v>511</v>
      </c>
      <c r="IL1" s="9" t="s">
        <v>512</v>
      </c>
      <c r="IM1" s="9" t="s">
        <v>513</v>
      </c>
      <c r="IN1" s="9" t="s">
        <v>514</v>
      </c>
      <c r="IO1" s="9" t="s">
        <v>515</v>
      </c>
      <c r="IP1" s="9" t="s">
        <v>516</v>
      </c>
      <c r="IQ1" s="9" t="s">
        <v>517</v>
      </c>
      <c r="IR1" s="10" t="s">
        <v>518</v>
      </c>
      <c r="IS1" s="9" t="s">
        <v>519</v>
      </c>
      <c r="IT1" s="9" t="s">
        <v>520</v>
      </c>
      <c r="IU1" s="9" t="s">
        <v>521</v>
      </c>
      <c r="IV1" s="9" t="s">
        <v>229</v>
      </c>
      <c r="IW1" s="9" t="s">
        <v>230</v>
      </c>
      <c r="IX1" s="9" t="s">
        <v>231</v>
      </c>
      <c r="IY1" s="9" t="s">
        <v>232</v>
      </c>
      <c r="IZ1" s="9" t="s">
        <v>233</v>
      </c>
      <c r="JA1" s="9" t="s">
        <v>234</v>
      </c>
      <c r="JB1" s="9" t="s">
        <v>235</v>
      </c>
      <c r="JC1" s="9" t="s">
        <v>236</v>
      </c>
      <c r="JD1" s="9" t="s">
        <v>177</v>
      </c>
      <c r="JE1" s="9" t="s">
        <v>237</v>
      </c>
      <c r="JF1" s="9" t="s">
        <v>238</v>
      </c>
      <c r="JG1" s="9" t="s">
        <v>239</v>
      </c>
      <c r="JH1" s="9" t="s">
        <v>240</v>
      </c>
      <c r="JI1" s="9" t="s">
        <v>194</v>
      </c>
      <c r="JJ1" s="9" t="s">
        <v>241</v>
      </c>
      <c r="JK1" s="9" t="s">
        <v>242</v>
      </c>
      <c r="JL1" s="9" t="s">
        <v>522</v>
      </c>
      <c r="JM1" s="9" t="s">
        <v>523</v>
      </c>
      <c r="JN1" s="9" t="s">
        <v>203</v>
      </c>
      <c r="JO1" s="9" t="s">
        <v>524</v>
      </c>
      <c r="JP1" s="9" t="s">
        <v>525</v>
      </c>
      <c r="JQ1" s="9" t="s">
        <v>526</v>
      </c>
      <c r="JR1" s="9" t="s">
        <v>527</v>
      </c>
      <c r="JS1" s="9" t="s">
        <v>228</v>
      </c>
      <c r="JT1" s="9" t="s">
        <v>528</v>
      </c>
      <c r="JU1" s="9" t="s">
        <v>529</v>
      </c>
      <c r="JV1" s="9" t="s">
        <v>530</v>
      </c>
      <c r="JW1" s="9" t="s">
        <v>531</v>
      </c>
      <c r="JX1" s="9" t="s">
        <v>532</v>
      </c>
      <c r="JY1" s="9" t="s">
        <v>128</v>
      </c>
      <c r="JZ1" s="9" t="s">
        <v>533</v>
      </c>
      <c r="KA1" s="9" t="s">
        <v>534</v>
      </c>
      <c r="KB1" s="9" t="s">
        <v>535</v>
      </c>
      <c r="KC1" s="9" t="s">
        <v>536</v>
      </c>
      <c r="KD1" s="9" t="s">
        <v>537</v>
      </c>
      <c r="KE1" s="9" t="s">
        <v>538</v>
      </c>
      <c r="KF1" s="9" t="s">
        <v>539</v>
      </c>
      <c r="KG1" s="9" t="s">
        <v>540</v>
      </c>
      <c r="KH1" s="9" t="s">
        <v>541</v>
      </c>
      <c r="KI1" s="10" t="s">
        <v>542</v>
      </c>
      <c r="KJ1" s="9" t="s">
        <v>543</v>
      </c>
      <c r="KK1" s="9" t="s">
        <v>544</v>
      </c>
      <c r="KL1" s="10" t="s">
        <v>545</v>
      </c>
      <c r="KM1" s="9" t="s">
        <v>546</v>
      </c>
      <c r="KN1" s="9" t="s">
        <v>547</v>
      </c>
      <c r="KO1" s="9" t="s">
        <v>548</v>
      </c>
      <c r="KP1" s="10" t="s">
        <v>549</v>
      </c>
      <c r="KQ1" s="9" t="s">
        <v>550</v>
      </c>
      <c r="KR1" s="10" t="s">
        <v>551</v>
      </c>
      <c r="KS1" s="9" t="s">
        <v>552</v>
      </c>
      <c r="KT1" s="9" t="s">
        <v>553</v>
      </c>
      <c r="KU1" s="9" t="s">
        <v>554</v>
      </c>
      <c r="KV1" s="9" t="s">
        <v>555</v>
      </c>
      <c r="KW1" s="9" t="s">
        <v>556</v>
      </c>
      <c r="KX1" s="9" t="s">
        <v>557</v>
      </c>
      <c r="KY1" s="9" t="s">
        <v>558</v>
      </c>
      <c r="KZ1" s="9" t="s">
        <v>559</v>
      </c>
      <c r="LA1" s="9" t="s">
        <v>560</v>
      </c>
      <c r="LB1" s="9" t="s">
        <v>561</v>
      </c>
      <c r="LC1" s="9" t="s">
        <v>562</v>
      </c>
      <c r="LD1" s="9" t="s">
        <v>563</v>
      </c>
      <c r="LE1" s="9" t="s">
        <v>564</v>
      </c>
      <c r="LF1" s="9" t="s">
        <v>565</v>
      </c>
      <c r="LG1" s="9" t="s">
        <v>566</v>
      </c>
      <c r="LH1" s="9" t="s">
        <v>567</v>
      </c>
      <c r="LI1" s="9" t="s">
        <v>568</v>
      </c>
      <c r="LJ1" s="11"/>
    </row>
    <row r="2" spans="1:322" ht="22.3" x14ac:dyDescent="0.4">
      <c r="A2" s="12" t="s">
        <v>267</v>
      </c>
      <c r="B2" s="12" t="s">
        <v>569</v>
      </c>
      <c r="C2" s="13" t="s">
        <v>570</v>
      </c>
      <c r="D2" s="14">
        <v>14018.42</v>
      </c>
      <c r="E2" s="14">
        <v>14018.42</v>
      </c>
      <c r="F2" s="14">
        <v>14018.42</v>
      </c>
      <c r="G2" s="14">
        <v>14018.44</v>
      </c>
      <c r="H2" s="15">
        <v>1</v>
      </c>
      <c r="I2" s="14">
        <v>7280</v>
      </c>
      <c r="J2" s="15">
        <v>1</v>
      </c>
      <c r="K2" s="14">
        <v>7280</v>
      </c>
      <c r="L2" s="15">
        <v>1</v>
      </c>
      <c r="M2" s="14">
        <v>7280</v>
      </c>
      <c r="N2" s="15">
        <v>1</v>
      </c>
      <c r="O2" s="14">
        <v>7280</v>
      </c>
      <c r="P2" s="15">
        <v>1</v>
      </c>
      <c r="Q2" s="14">
        <v>7280</v>
      </c>
      <c r="R2" s="15">
        <v>1</v>
      </c>
      <c r="S2" s="14">
        <v>7280</v>
      </c>
      <c r="T2" s="15">
        <v>1</v>
      </c>
      <c r="U2" s="14">
        <v>7280</v>
      </c>
      <c r="V2" s="15">
        <v>1</v>
      </c>
      <c r="W2" s="14">
        <v>7280</v>
      </c>
      <c r="X2" s="15">
        <v>1</v>
      </c>
      <c r="Y2" s="14">
        <v>6838</v>
      </c>
      <c r="Z2" s="15">
        <v>1</v>
      </c>
      <c r="AA2" s="14">
        <v>6838</v>
      </c>
      <c r="AB2" s="15">
        <v>1</v>
      </c>
      <c r="AC2" s="14">
        <v>6838</v>
      </c>
      <c r="AD2" s="15">
        <v>1</v>
      </c>
      <c r="AE2" s="14">
        <v>6838</v>
      </c>
      <c r="AF2" s="15">
        <v>3</v>
      </c>
      <c r="AG2" s="14">
        <v>17160</v>
      </c>
      <c r="AH2" s="15">
        <v>3</v>
      </c>
      <c r="AI2" s="14">
        <v>17160</v>
      </c>
      <c r="AJ2" s="15">
        <v>3</v>
      </c>
      <c r="AK2" s="14">
        <v>17160</v>
      </c>
      <c r="AL2" s="15">
        <v>3</v>
      </c>
      <c r="AM2" s="14">
        <v>17068</v>
      </c>
      <c r="AN2" s="15">
        <v>1</v>
      </c>
      <c r="AO2" s="14">
        <v>5408</v>
      </c>
      <c r="AP2" s="15">
        <v>1</v>
      </c>
      <c r="AQ2" s="14">
        <v>5408</v>
      </c>
      <c r="AR2" s="15">
        <v>1</v>
      </c>
      <c r="AS2" s="14">
        <v>5408</v>
      </c>
      <c r="AT2" s="15">
        <v>1</v>
      </c>
      <c r="AU2" s="14">
        <v>5408</v>
      </c>
      <c r="AV2" s="15">
        <v>1</v>
      </c>
      <c r="AW2" s="14">
        <v>5000</v>
      </c>
      <c r="AX2" s="15">
        <v>1</v>
      </c>
      <c r="AY2" s="14">
        <v>5000</v>
      </c>
      <c r="AZ2" s="15">
        <v>1</v>
      </c>
      <c r="BA2" s="14">
        <v>5000</v>
      </c>
      <c r="BB2" s="15">
        <v>1</v>
      </c>
      <c r="BC2" s="14">
        <v>5000</v>
      </c>
      <c r="BL2" s="15">
        <v>1</v>
      </c>
      <c r="BM2" s="14">
        <v>5200</v>
      </c>
      <c r="BO2" s="14">
        <v>5200</v>
      </c>
      <c r="BQ2" s="14">
        <v>5200</v>
      </c>
      <c r="BS2" s="14">
        <v>5200</v>
      </c>
      <c r="BT2" s="14">
        <v>16875</v>
      </c>
      <c r="BU2" s="14">
        <v>16875</v>
      </c>
      <c r="BV2" s="14">
        <v>16875</v>
      </c>
      <c r="BW2" s="14">
        <v>16875</v>
      </c>
      <c r="BX2" s="14">
        <v>56073.7</v>
      </c>
      <c r="BY2" s="14">
        <v>29120</v>
      </c>
      <c r="BZ2" s="14">
        <v>29120</v>
      </c>
      <c r="CA2" s="14">
        <v>27352</v>
      </c>
      <c r="CB2" s="14">
        <v>68548</v>
      </c>
      <c r="CC2" s="14">
        <v>21632</v>
      </c>
      <c r="CD2" s="14">
        <v>20000</v>
      </c>
      <c r="CE2" s="14">
        <v>0</v>
      </c>
      <c r="CF2" s="14">
        <v>20800</v>
      </c>
      <c r="CG2" s="14">
        <v>67500</v>
      </c>
      <c r="CH2" s="16">
        <v>85059.42</v>
      </c>
      <c r="CI2" s="14">
        <v>85059.42</v>
      </c>
      <c r="CJ2" s="14">
        <v>85059.42</v>
      </c>
      <c r="CK2" s="14">
        <v>84967.44</v>
      </c>
      <c r="CL2" s="15" t="s">
        <v>571</v>
      </c>
      <c r="CM2" s="12" t="s">
        <v>572</v>
      </c>
      <c r="CN2" s="17" t="s">
        <v>572</v>
      </c>
      <c r="CO2" s="17" t="s">
        <v>572</v>
      </c>
      <c r="DJ2" s="14">
        <v>1500</v>
      </c>
      <c r="DK2" s="14">
        <v>1500</v>
      </c>
      <c r="DL2" s="14">
        <v>1500</v>
      </c>
      <c r="DM2" s="14">
        <v>1500</v>
      </c>
      <c r="ED2" s="14">
        <v>5000</v>
      </c>
      <c r="EE2" s="14">
        <v>5000</v>
      </c>
      <c r="EF2" s="14">
        <v>5000</v>
      </c>
      <c r="EG2" s="14">
        <v>5000</v>
      </c>
      <c r="EL2" s="14">
        <v>0</v>
      </c>
      <c r="EM2" s="14">
        <v>0</v>
      </c>
      <c r="EN2" s="14">
        <v>0</v>
      </c>
      <c r="EO2" s="14">
        <v>0</v>
      </c>
      <c r="EP2" s="14">
        <v>0</v>
      </c>
      <c r="EQ2" s="14">
        <v>6000</v>
      </c>
      <c r="ER2" s="14">
        <v>0</v>
      </c>
      <c r="ES2" s="14">
        <v>0</v>
      </c>
      <c r="ET2" s="14">
        <v>0</v>
      </c>
      <c r="EU2" s="14">
        <v>0</v>
      </c>
      <c r="EV2" s="14">
        <v>20000</v>
      </c>
      <c r="EW2" s="14">
        <v>0</v>
      </c>
      <c r="EX2" s="14">
        <v>6500</v>
      </c>
      <c r="EY2" s="14">
        <v>6500</v>
      </c>
      <c r="EZ2" s="14">
        <v>6500</v>
      </c>
      <c r="FA2" s="14">
        <v>6500</v>
      </c>
      <c r="FB2" s="18" t="s">
        <v>573</v>
      </c>
      <c r="FC2" s="12" t="s">
        <v>572</v>
      </c>
      <c r="FD2" s="17" t="s">
        <v>572</v>
      </c>
      <c r="FE2" s="17" t="s">
        <v>572</v>
      </c>
      <c r="FF2" s="14">
        <v>5000</v>
      </c>
      <c r="FR2" s="14">
        <v>2062.5</v>
      </c>
      <c r="FS2" s="14">
        <v>2062.5</v>
      </c>
      <c r="FT2" s="14">
        <v>2062.5</v>
      </c>
      <c r="FU2" s="14">
        <v>2062.5</v>
      </c>
      <c r="FV2" s="14">
        <v>5000</v>
      </c>
      <c r="FW2" s="14">
        <v>0</v>
      </c>
      <c r="FX2" s="14">
        <v>0</v>
      </c>
      <c r="FY2" s="14">
        <v>8250</v>
      </c>
      <c r="FZ2" s="14">
        <v>7062.5</v>
      </c>
      <c r="GA2" s="14">
        <v>2062.5</v>
      </c>
      <c r="GB2" s="14">
        <v>2062.5</v>
      </c>
      <c r="GC2" s="14">
        <v>2062.5</v>
      </c>
      <c r="GD2" s="18" t="s">
        <v>574</v>
      </c>
      <c r="GE2" s="12" t="s">
        <v>572</v>
      </c>
      <c r="GF2" s="17" t="s">
        <v>572</v>
      </c>
      <c r="GG2" s="17" t="s">
        <v>572</v>
      </c>
      <c r="GH2" s="14">
        <v>5550</v>
      </c>
      <c r="GI2" s="14">
        <v>2850</v>
      </c>
      <c r="GJ2" s="14">
        <v>7650</v>
      </c>
      <c r="GK2" s="14">
        <v>2850</v>
      </c>
      <c r="GL2" s="18" t="s">
        <v>575</v>
      </c>
      <c r="GM2" s="14">
        <v>1200</v>
      </c>
      <c r="GO2" s="14">
        <v>1800</v>
      </c>
      <c r="GQ2" s="14">
        <v>1500</v>
      </c>
      <c r="GS2" s="14">
        <v>3000</v>
      </c>
      <c r="GU2" s="14">
        <v>125</v>
      </c>
      <c r="GV2" s="14">
        <v>125</v>
      </c>
      <c r="GW2" s="14">
        <v>125</v>
      </c>
      <c r="GX2" s="14">
        <v>125</v>
      </c>
      <c r="GY2" s="14">
        <v>2725</v>
      </c>
      <c r="GZ2" s="14">
        <v>2725</v>
      </c>
      <c r="HA2" s="14">
        <v>2725</v>
      </c>
      <c r="HB2" s="14">
        <v>2725</v>
      </c>
      <c r="HC2" s="14">
        <v>3000</v>
      </c>
      <c r="HD2" s="14">
        <v>4500</v>
      </c>
      <c r="HE2" s="14">
        <v>500</v>
      </c>
      <c r="HF2" s="14">
        <v>10900</v>
      </c>
      <c r="HG2" s="12" t="s">
        <v>572</v>
      </c>
      <c r="HH2" s="17" t="s">
        <v>572</v>
      </c>
      <c r="HI2" s="17" t="s">
        <v>572</v>
      </c>
      <c r="HJ2" s="14">
        <v>500</v>
      </c>
      <c r="HK2" s="14">
        <v>500</v>
      </c>
      <c r="HL2" s="14">
        <v>500</v>
      </c>
      <c r="HM2" s="14">
        <v>500</v>
      </c>
      <c r="HN2" s="14">
        <v>500</v>
      </c>
      <c r="HO2" s="14">
        <v>500</v>
      </c>
      <c r="HP2" s="14">
        <v>500</v>
      </c>
      <c r="HQ2" s="14">
        <v>500</v>
      </c>
      <c r="HR2" s="14">
        <v>500</v>
      </c>
      <c r="HS2" s="14">
        <v>500</v>
      </c>
      <c r="HT2" s="14">
        <v>500</v>
      </c>
      <c r="HU2" s="14">
        <v>500</v>
      </c>
      <c r="HV2" s="14">
        <v>1000</v>
      </c>
      <c r="HW2" s="14">
        <v>1000</v>
      </c>
      <c r="HX2" s="14">
        <v>1500</v>
      </c>
      <c r="HY2" s="14">
        <v>1500</v>
      </c>
      <c r="HZ2" s="14">
        <v>1000</v>
      </c>
      <c r="IA2" s="14">
        <v>1500</v>
      </c>
      <c r="IB2" s="14">
        <v>1000</v>
      </c>
      <c r="IC2" s="14">
        <v>1000</v>
      </c>
      <c r="ID2" s="14">
        <v>500</v>
      </c>
      <c r="IE2" s="14">
        <v>500</v>
      </c>
      <c r="IF2" s="14">
        <v>500</v>
      </c>
      <c r="IG2" s="14">
        <v>12000</v>
      </c>
      <c r="IH2" s="14">
        <v>2000</v>
      </c>
      <c r="II2" s="14">
        <v>2000</v>
      </c>
      <c r="IJ2" s="14">
        <v>2000</v>
      </c>
      <c r="IK2" s="14">
        <v>5000</v>
      </c>
      <c r="IL2" s="14">
        <v>4500</v>
      </c>
      <c r="IM2" s="14">
        <v>13500</v>
      </c>
      <c r="IN2" s="14">
        <v>4000</v>
      </c>
      <c r="IO2" s="14">
        <v>4500</v>
      </c>
      <c r="IP2" s="14">
        <v>4500</v>
      </c>
      <c r="IQ2" s="14">
        <v>16000</v>
      </c>
      <c r="IR2" s="18" t="s">
        <v>576</v>
      </c>
      <c r="IS2" s="12" t="s">
        <v>572</v>
      </c>
      <c r="IT2" s="17" t="s">
        <v>572</v>
      </c>
      <c r="IU2" s="17" t="s">
        <v>572</v>
      </c>
      <c r="IV2" s="14">
        <v>85059.42</v>
      </c>
      <c r="IW2" s="14">
        <v>85059.42</v>
      </c>
      <c r="IX2" s="14">
        <v>85059.42</v>
      </c>
      <c r="IY2" s="14">
        <v>84967.44</v>
      </c>
      <c r="IZ2" s="14">
        <v>6500</v>
      </c>
      <c r="JA2" s="14">
        <v>6500</v>
      </c>
      <c r="JB2" s="14">
        <v>6500</v>
      </c>
      <c r="JC2" s="14">
        <v>6500</v>
      </c>
      <c r="JD2" s="15" t="s">
        <v>573</v>
      </c>
      <c r="JE2" s="14">
        <v>7062.5</v>
      </c>
      <c r="JF2" s="14">
        <v>2062.5</v>
      </c>
      <c r="JG2" s="14">
        <v>2062.5</v>
      </c>
      <c r="JH2" s="14">
        <v>2062.5</v>
      </c>
      <c r="JI2" s="15" t="s">
        <v>574</v>
      </c>
      <c r="JJ2" s="14">
        <v>5550</v>
      </c>
      <c r="JK2" s="14">
        <v>2850</v>
      </c>
      <c r="JL2" s="14">
        <v>7650</v>
      </c>
      <c r="JM2" s="14">
        <v>2850</v>
      </c>
      <c r="JN2" s="15" t="s">
        <v>575</v>
      </c>
      <c r="JO2" s="14">
        <v>4000</v>
      </c>
      <c r="JP2" s="14">
        <v>4500</v>
      </c>
      <c r="JQ2" s="14">
        <v>4500</v>
      </c>
      <c r="JR2" s="14">
        <v>16000</v>
      </c>
      <c r="JS2" s="15" t="s">
        <v>576</v>
      </c>
      <c r="JT2" s="14">
        <v>108171.92</v>
      </c>
      <c r="JU2" s="14">
        <v>100971.92</v>
      </c>
      <c r="JV2" s="14">
        <v>105771.92</v>
      </c>
      <c r="JW2" s="14">
        <v>112379.94</v>
      </c>
      <c r="JX2" s="15" t="s">
        <v>577</v>
      </c>
      <c r="JY2" s="15" t="s">
        <v>571</v>
      </c>
      <c r="JZ2" s="12" t="s">
        <v>572</v>
      </c>
      <c r="KA2" s="17" t="s">
        <v>572</v>
      </c>
      <c r="KB2" s="17" t="s">
        <v>572</v>
      </c>
      <c r="KC2" s="19">
        <v>16379</v>
      </c>
      <c r="KD2" s="14">
        <v>3.1452</v>
      </c>
      <c r="KE2" s="14">
        <v>812.5</v>
      </c>
      <c r="KF2" s="14">
        <v>812.5</v>
      </c>
      <c r="KG2" s="14">
        <v>812.5</v>
      </c>
      <c r="KH2" s="14">
        <v>812.5</v>
      </c>
      <c r="KI2" s="18" t="s">
        <v>578</v>
      </c>
      <c r="KJ2" s="14">
        <v>0</v>
      </c>
      <c r="KK2" s="14">
        <v>0</v>
      </c>
      <c r="KL2" s="20">
        <v>83749.66</v>
      </c>
      <c r="KM2" s="15" t="s">
        <v>579</v>
      </c>
      <c r="KN2" s="15" t="s">
        <v>580</v>
      </c>
      <c r="KO2" s="15" t="s">
        <v>581</v>
      </c>
      <c r="KP2" s="20">
        <v>287000</v>
      </c>
      <c r="KQ2" s="19">
        <v>0</v>
      </c>
      <c r="KR2" s="20">
        <v>5050</v>
      </c>
      <c r="KS2" s="14">
        <v>3250</v>
      </c>
      <c r="KT2" s="15" t="s">
        <v>582</v>
      </c>
      <c r="KU2" s="15" t="s">
        <v>583</v>
      </c>
      <c r="KV2" s="15" t="s">
        <v>584</v>
      </c>
      <c r="KW2" s="15" t="s">
        <v>585</v>
      </c>
      <c r="KX2" s="15" t="s">
        <v>586</v>
      </c>
      <c r="KY2" s="15" t="s">
        <v>578</v>
      </c>
      <c r="KZ2" s="14">
        <v>108171.92</v>
      </c>
      <c r="LA2" s="14">
        <v>100971.92</v>
      </c>
      <c r="LB2" s="14">
        <v>105771.92</v>
      </c>
      <c r="LC2" s="14">
        <v>112379.94</v>
      </c>
      <c r="LD2" s="15" t="s">
        <v>577</v>
      </c>
      <c r="LE2" s="15" t="s">
        <v>587</v>
      </c>
      <c r="LF2" s="15" t="s">
        <v>588</v>
      </c>
      <c r="LG2" s="15" t="s">
        <v>589</v>
      </c>
      <c r="LH2" s="15" t="s">
        <v>590</v>
      </c>
      <c r="LI2" s="15" t="s">
        <v>591</v>
      </c>
      <c r="LJ2" s="21"/>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
  <sheetViews>
    <sheetView workbookViewId="0">
      <selection sqref="A1:XFD1048576"/>
    </sheetView>
  </sheetViews>
  <sheetFormatPr defaultColWidth="2.3046875" defaultRowHeight="14.15" x14ac:dyDescent="0.35"/>
  <cols>
    <col min="1" max="16384" width="2.3046875" style="1"/>
  </cols>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127C4FC27E24CD479B6B98AF5B5D1EF1" ma:contentTypeVersion="5" ma:contentTypeDescription="Create a new document." ma:contentTypeScope="" ma:versionID="b6e974ee815135d4ccab0cea06f1d6e0">
  <xsd:schema xmlns:xsd="http://www.w3.org/2001/XMLSchema" xmlns:xs="http://www.w3.org/2001/XMLSchema" xmlns:p="http://schemas.microsoft.com/office/2006/metadata/properties" xmlns:ns3="2c5c84f0-7fd0-45f3-9bc3-bbd0ab13cafc" targetNamespace="http://schemas.microsoft.com/office/2006/metadata/properties" ma:root="true" ma:fieldsID="a12dd41789dc23690ec3bb1d39f0afb4" ns3:_="">
    <xsd:import namespace="2c5c84f0-7fd0-45f3-9bc3-bbd0ab13cafc"/>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5c84f0-7fd0-45f3-9bc3-bbd0ab13caf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F52B877-A15C-49BC-BD86-0137FAE27EA2}">
  <ds:schemaRefs>
    <ds:schemaRef ds:uri="http://schemas.microsoft.com/sharepoint/v3/contenttype/forms"/>
  </ds:schemaRefs>
</ds:datastoreItem>
</file>

<file path=customXml/itemProps2.xml><?xml version="1.0" encoding="utf-8"?>
<ds:datastoreItem xmlns:ds="http://schemas.openxmlformats.org/officeDocument/2006/customXml" ds:itemID="{1F317141-8DBD-4BC5-882B-E46558BDBDF8}">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2c5c84f0-7fd0-45f3-9bc3-bbd0ab13cafc"/>
    <ds:schemaRef ds:uri="http://www.w3.org/XML/1998/namespace"/>
    <ds:schemaRef ds:uri="http://purl.org/dc/dcmitype/"/>
  </ds:schemaRefs>
</ds:datastoreItem>
</file>

<file path=customXml/itemProps3.xml><?xml version="1.0" encoding="utf-8"?>
<ds:datastoreItem xmlns:ds="http://schemas.openxmlformats.org/officeDocument/2006/customXml" ds:itemID="{1DC63BE1-87B4-4DE0-AEFC-2A0E348BBDC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c5c84f0-7fd0-45f3-9bc3-bbd0ab13caf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33</vt:i4>
      </vt:variant>
      <vt:variant>
        <vt:lpstr>Named Ranges</vt:lpstr>
      </vt:variant>
      <vt:variant>
        <vt:i4>12</vt:i4>
      </vt:variant>
    </vt:vector>
  </HeadingPairs>
  <TitlesOfParts>
    <vt:vector size="45" baseType="lpstr">
      <vt:lpstr>Sheet1</vt:lpstr>
      <vt:lpstr>Yr 1 STC ApplLetter-FinalBudget</vt:lpstr>
      <vt:lpstr>Plan Letter</vt:lpstr>
      <vt:lpstr>Page 1</vt:lpstr>
      <vt:lpstr>Page 2</vt:lpstr>
      <vt:lpstr>Page 3</vt:lpstr>
      <vt:lpstr>Page 3 Signed</vt:lpstr>
      <vt:lpstr>Sheet2</vt:lpstr>
      <vt:lpstr>Sheet3</vt:lpstr>
      <vt:lpstr>Sheet4</vt:lpstr>
      <vt:lpstr>Pg 3 Assr, Cty Com, STC Signoff</vt:lpstr>
      <vt:lpstr>Page 4 </vt:lpstr>
      <vt:lpstr>Page 5 </vt:lpstr>
      <vt:lpstr>Page 6 </vt:lpstr>
      <vt:lpstr>Page 7 </vt:lpstr>
      <vt:lpstr>Page 8 </vt:lpstr>
      <vt:lpstr>Page 9 </vt:lpstr>
      <vt:lpstr> Page 10 </vt:lpstr>
      <vt:lpstr>Page 11 </vt:lpstr>
      <vt:lpstr>Page 12 - 15 Instructions</vt:lpstr>
      <vt:lpstr>Page 12 PC1YR</vt:lpstr>
      <vt:lpstr>donotuse</vt:lpstr>
      <vt:lpstr>Page 13 PC1YR</vt:lpstr>
      <vt:lpstr>Page 14 PC2YR</vt:lpstr>
      <vt:lpstr>Page 15 PC2YR</vt:lpstr>
      <vt:lpstr>Page 16 </vt:lpstr>
      <vt:lpstr>Yr 2 STC ApplLetter-FinalBudget</vt:lpstr>
      <vt:lpstr>Res Decision Model</vt:lpstr>
      <vt:lpstr>Comm Decision Model</vt:lpstr>
      <vt:lpstr>Residential Final Study</vt:lpstr>
      <vt:lpstr>Commercial Final Study</vt:lpstr>
      <vt:lpstr>Budget</vt:lpstr>
      <vt:lpstr>Sheet14</vt:lpstr>
      <vt:lpstr>' Page 10 '!Print_Area</vt:lpstr>
      <vt:lpstr>'Page 1'!Print_Area</vt:lpstr>
      <vt:lpstr>'Page 12 PC1YR'!Print_Area</vt:lpstr>
      <vt:lpstr>'Page 2'!Print_Area</vt:lpstr>
      <vt:lpstr>'Page 3 Signed'!Print_Area</vt:lpstr>
      <vt:lpstr>'Page 4 '!Print_Area</vt:lpstr>
      <vt:lpstr>'Page 5 '!Print_Area</vt:lpstr>
      <vt:lpstr>'Page 8 '!Print_Area</vt:lpstr>
      <vt:lpstr>'Page 9 '!Print_Area</vt:lpstr>
      <vt:lpstr>'Pg 3 Assr, Cty Com, STC Signoff'!Print_Area</vt:lpstr>
      <vt:lpstr>'Res Decision Model'!Print_Area</vt:lpstr>
      <vt:lpstr>'Yr 1 STC ApplLetter-FinalBudget'!Print_Area</vt:lpstr>
    </vt:vector>
  </TitlesOfParts>
  <Company>State of MIssouri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EllioJ</dc:creator>
  <cp:lastModifiedBy>Julia Baker</cp:lastModifiedBy>
  <cp:lastPrinted>2026-04-17T20:55:46Z</cp:lastPrinted>
  <dcterms:created xsi:type="dcterms:W3CDTF">2015-12-19T16:41:36Z</dcterms:created>
  <dcterms:modified xsi:type="dcterms:W3CDTF">2026-09-09T18:15:01Z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0x010100127C4FC27E24CD479B6B98AF5B5D1EF1</vt:lpwstr>
  </property>
</Properties>
</file>